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2" documentId="8_{5C81E55D-CA48-4842-862B-08E787B30FED}" xr6:coauthVersionLast="47" xr6:coauthVersionMax="47" xr10:uidLastSave="{331DBACE-9EE3-49EF-84CE-E9AC6011CC6F}"/>
  <workbookProtection lockStructure="1"/>
  <bookViews>
    <workbookView xWindow="-108" yWindow="-108" windowWidth="23256" windowHeight="12456" xr2:uid="{00000000-000D-0000-FFFF-FFFF00000000}"/>
  </bookViews>
  <sheets>
    <sheet name="Capability analysis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A" localSheetId="0" hidden="1">[1]DATA!#REF!</definedName>
    <definedName name="__123Graph_A" hidden="1">[2]DATA!#REF!</definedName>
    <definedName name="__123Graph_B" localSheetId="0" hidden="1">[1]DATA!#REF!</definedName>
    <definedName name="__123Graph_B" hidden="1">[2]DATA!#REF!</definedName>
    <definedName name="__123Graph_C" localSheetId="0" hidden="1">[1]DATA!#REF!</definedName>
    <definedName name="__123Graph_C" hidden="1">[2]DATA!#REF!</definedName>
    <definedName name="__123Graph_LBL_B" localSheetId="0" hidden="1">[1]DATA!#REF!</definedName>
    <definedName name="__123Graph_LBL_B" hidden="1">[2]DATA!#REF!</definedName>
    <definedName name="__123Graph_LBL_C" localSheetId="0" hidden="1">[1]DATA!#REF!</definedName>
    <definedName name="__123Graph_LBL_C" hidden="1">[2]DATA!#REF!</definedName>
    <definedName name="__123Graph_X" localSheetId="0" hidden="1">[1]DATA!#REF!</definedName>
    <definedName name="__123Graph_X" hidden="1">[2]DATA!#REF!</definedName>
    <definedName name="_1Cluster_Main_.Quit">[3]!'[Cluster Main].Quit'</definedName>
    <definedName name="A_1" localSheetId="0">'[1]Gauge R_R'!$C$97:$C$106</definedName>
    <definedName name="A_1">'[2]Gauge R_R'!$C$97:$C$106</definedName>
    <definedName name="A_2" localSheetId="0">'[1]Gauge R_R'!$D$97:$D$106</definedName>
    <definedName name="A_2">'[2]Gauge R_R'!$D$97:$D$106</definedName>
    <definedName name="A_3" localSheetId="0">'[1]Gauge R_R'!$E$97:$E$106</definedName>
    <definedName name="A_3">'[2]Gauge R_R'!$E$97:$E$106</definedName>
    <definedName name="AAA" localSheetId="0">'[1]Gauge R_R'!$C$97:$E$106</definedName>
    <definedName name="AAA">'[2]Gauge R_R'!$C$97:$E$106</definedName>
    <definedName name="avaragescore">'[4]Front page'!$P$17:$Q$19</definedName>
    <definedName name="averagescore">'[4]Front page'!$P$17:$Q$19</definedName>
    <definedName name="B_1" localSheetId="0">'[1]Gauge R_R'!$G$97:$G$106</definedName>
    <definedName name="B_1">'[2]Gauge R_R'!$G$97:$G$106</definedName>
    <definedName name="B_2" localSheetId="0">'[1]Gauge R_R'!$H$97:$H$106</definedName>
    <definedName name="B_2">'[2]Gauge R_R'!$H$97:$H$106</definedName>
    <definedName name="B_3" localSheetId="0">'[1]Gauge R_R'!$I$97:$I$106</definedName>
    <definedName name="B_3">'[2]Gauge R_R'!$I$97:$I$106</definedName>
    <definedName name="B_4">'[1]Gauge R_R'!$I$97:$I$106</definedName>
    <definedName name="BBB" localSheetId="0">'[1]Gauge R_R'!$G$97:$I$106</definedName>
    <definedName name="BBB">'[2]Gauge R_R'!$G$97:$I$106</definedName>
    <definedName name="blanc" localSheetId="0">'[1]Gauge R_R'!$C$35</definedName>
    <definedName name="blanc">'[2]Gauge R_R'!$C$35</definedName>
    <definedName name="C_1" localSheetId="0">'[1]Gauge R_R'!$K$97:$K$106</definedName>
    <definedName name="C_1">'[2]Gauge R_R'!$K$97:$K$106</definedName>
    <definedName name="C_2" localSheetId="0">'[1]Gauge R_R'!$L$97:$L$106</definedName>
    <definedName name="C_2">'[2]Gauge R_R'!$L$97:$L$106</definedName>
    <definedName name="C_3" localSheetId="0">'[1]Gauge R_R'!$M$97:$M$106</definedName>
    <definedName name="C_3">'[2]Gauge R_R'!$M$97:$M$106</definedName>
    <definedName name="CAPABILITÉ" localSheetId="0">'[1]Gauge R_R'!$J$49</definedName>
    <definedName name="CAPABILITÉ">'[2]Gauge R_R'!$J$49</definedName>
    <definedName name="CCC" localSheetId="0">'[1]Gauge R_R'!$K$97:$M$106</definedName>
    <definedName name="CCC">'[2]Gauge R_R'!$K$97:$M$106</definedName>
    <definedName name="Cpk_LCLX">#REF!:OFFSET(#REF!,COUNTA(#REF!)-1,0)</definedName>
    <definedName name="Cpk_Mean">#REF!:OFFSET(#REF!,COUNTA(#REF!)-1,0)</definedName>
    <definedName name="Cpk_NumDataPoints">#REF!:OFFSET(#REF!,COUNTA(#REF!)-1,0)</definedName>
    <definedName name="Cpk_RangeAverage">#REF!:OFFSET(#REF!,COUNTA(#REF!)-1,0)</definedName>
    <definedName name="Cpk_TestValue">#REF!:OFFSET(#REF!,COUNTA(#REF!)-1,0)</definedName>
    <definedName name="Cpk_UCLR">#REF!:OFFSET(#REF!,COUNTA(#REF!)-1,0)</definedName>
    <definedName name="Cpk_UCLX">#REF!:OFFSET(#REF!,COUNTA(#REF!)-1,0)</definedName>
    <definedName name="Cpk_XmR">#REF!:OFFSET(#REF!,COUNTA(#REF!)-1,0)</definedName>
    <definedName name="d0n2" localSheetId="0">'[1]Gauge R_R'!$I$57</definedName>
    <definedName name="d0n2">'[2]Gauge R_R'!$I$57</definedName>
    <definedName name="d0n3" localSheetId="0">'[1]Gauge R_R'!$I$58</definedName>
    <definedName name="d0n3">'[2]Gauge R_R'!$I$58</definedName>
    <definedName name="d2n2" localSheetId="0">'[1]Gauge R_R'!$H$57</definedName>
    <definedName name="d2n2">'[2]Gauge R_R'!$H$57</definedName>
    <definedName name="d2n3" localSheetId="0">'[1]Gauge R_R'!$H$58</definedName>
    <definedName name="d2n3">'[2]Gauge R_R'!$H$58</definedName>
    <definedName name="D4n2" localSheetId="0">'[1]Gauge R_R'!$G$57</definedName>
    <definedName name="D4n2">'[2]Gauge R_R'!$G$57</definedName>
    <definedName name="D4n3" localSheetId="0">'[1]Gauge R_R'!$G$58</definedName>
    <definedName name="D4n3">'[2]Gauge R_R'!$G$58</definedName>
    <definedName name="données" localSheetId="0">'[1]Gauge R_R'!$C$97:$E$106,'[1]Gauge R_R'!$G$97:$I$106,'[1]Gauge R_R'!$K$97:$M$106</definedName>
    <definedName name="données">'[2]Gauge R_R'!$C$97:$E$106,'[2]Gauge R_R'!$G$97:$I$106,'[2]Gauge R_R'!$K$97:$M$106</definedName>
    <definedName name="ESSAI" localSheetId="0">'[1]Gauge R_R'!#REF!</definedName>
    <definedName name="ESSAI">'[2]Gauge R_R'!#REF!</definedName>
    <definedName name="HTML_CodePage" hidden="1">1252</definedName>
    <definedName name="HTML_Control" localSheetId="0" hidden="1">{"'Ctrl Plan'!$A$2:$M$23"}</definedName>
    <definedName name="HTML_Control" hidden="1">{"'Ctrl Plan'!$A$2:$M$23"}</definedName>
    <definedName name="HTML_Description" hidden="1">""</definedName>
    <definedName name="HTML_Email" hidden="1">""</definedName>
    <definedName name="HTML_Header" hidden="1">"Ctrl Plan"</definedName>
    <definedName name="HTML_LastUpdate" hidden="1">"05/03/2004"</definedName>
    <definedName name="HTML_LineAfter" hidden="1">FALSE</definedName>
    <definedName name="HTML_LineBefore" hidden="1">FALSE</definedName>
    <definedName name="HTML_Name" hidden="1">"Randall Hein"</definedName>
    <definedName name="HTML_OBDlg2" hidden="1">TRUE</definedName>
    <definedName name="HTML_OBDlg4" hidden="1">TRUE</definedName>
    <definedName name="HTML_OS" hidden="1">0</definedName>
    <definedName name="HTML_PathFile" hidden="1">"U:\Hein, Randy\0 Projects-Misc\0-FMEA-NEW PPAP\MyHTML.htm"</definedName>
    <definedName name="HTML_Title" hidden="1">"G-FM100-A-Fitting-Machined-5-3-04"</definedName>
    <definedName name="Percent_Cumul">#REF!</definedName>
    <definedName name="_xlnm.Print_Area" localSheetId="0">'Capability analysis'!$A$1:$AK$80</definedName>
    <definedName name="Print_Area_MI">#REF!</definedName>
    <definedName name="_xlnm.Print_Titles">#REF!</definedName>
    <definedName name="print_titles2">'[5] Common Info Page'!$A$1:$IV$8</definedName>
    <definedName name="print_titles3">'[5] Common Info Page'!$A$1:$IV$8</definedName>
    <definedName name="print_titles4">'[5] Common Info Page'!$A$1:$IV$8</definedName>
    <definedName name="R_1" localSheetId="0">'[1]Gauge R_R'!$C$36</definedName>
    <definedName name="R_1">'[2]Gauge R_R'!$C$36</definedName>
    <definedName name="RPN_Sorted">#REF!</definedName>
    <definedName name="sceromfgeq">#REF!</definedName>
    <definedName name="scopetpm">#REF!</definedName>
    <definedName name="score">[4]MOS!$K$25:$L$26</definedName>
    <definedName name="score2">[4]MOS!$K$25:$N$26</definedName>
    <definedName name="scoregauge">[4]Gauging!#REF!</definedName>
    <definedName name="scoregauging">[4]Gauging!$L$15:$O$16</definedName>
    <definedName name="scoremfgeq">#REF!</definedName>
    <definedName name="scoremos">[4]MOS!$L$18:$O$19</definedName>
    <definedName name="scorerd">'[4]KPC-M'!$L$12:$O$13</definedName>
    <definedName name="scoretool">[4]Tooling!$L$16:$O$17</definedName>
    <definedName name="scoretpm">#REF!</definedName>
    <definedName name="TITLE">'[5] Common Info Page'!$A$1:$IV$8</definedName>
    <definedName name="TOLÉRANCE" localSheetId="0">'[1]Gauge R_R'!$J$48</definedName>
    <definedName name="TOLÉRANCE">'[2]Gauge R_R'!$J$48</definedName>
    <definedName name="UCLR" localSheetId="0">'[1]Gauge R_R'!$F$36</definedName>
    <definedName name="UCLR">'[2]Gauge R_R'!$F$36</definedName>
    <definedName name="unité" localSheetId="0">'[1]Gauge R_R'!$E$9</definedName>
    <definedName name="unité">'[2]Gauge R_R'!$E$9</definedName>
    <definedName name="utile_1" localSheetId="0">'[1]Gauge R_R'!$D$46:$M$46,'[1]Gauge R_R'!$D$49:$M$49,'[1]Gauge R_R'!$D$52:$M$52</definedName>
    <definedName name="utile_1">'[2]Gauge R_R'!$D$46:$M$46,'[2]Gauge R_R'!$D$49:$M$49,'[2]Gauge R_R'!$D$52:$M$52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0" i="4" l="1"/>
  <c r="AB6" i="4" l="1"/>
  <c r="AE6" i="4"/>
  <c r="AH6" i="4"/>
  <c r="AE12" i="4" l="1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10" i="4"/>
  <c r="AE11" i="4" l="1"/>
  <c r="I14" i="4"/>
  <c r="L14" i="4" s="1"/>
  <c r="I13" i="4"/>
  <c r="V12" i="4"/>
  <c r="T12" i="4"/>
  <c r="S12" i="4"/>
  <c r="E11" i="4"/>
  <c r="P11" i="4" s="1"/>
  <c r="R14" i="4" l="1"/>
  <c r="P12" i="4"/>
  <c r="AH58" i="4" s="1"/>
  <c r="AC30" i="4"/>
  <c r="AC42" i="4"/>
  <c r="O14" i="4"/>
  <c r="U14" i="4" s="1"/>
  <c r="L15" i="4" s="1"/>
  <c r="AC15" i="4"/>
  <c r="AC19" i="4"/>
  <c r="AC23" i="4"/>
  <c r="AC27" i="4"/>
  <c r="AC31" i="4"/>
  <c r="AC35" i="4"/>
  <c r="AC39" i="4"/>
  <c r="AC43" i="4"/>
  <c r="AC47" i="4"/>
  <c r="AC51" i="4"/>
  <c r="AC55" i="4"/>
  <c r="AC59" i="4"/>
  <c r="AC18" i="4"/>
  <c r="AC38" i="4"/>
  <c r="AC46" i="4"/>
  <c r="AC54" i="4"/>
  <c r="AC58" i="4"/>
  <c r="AC16" i="4"/>
  <c r="AC20" i="4"/>
  <c r="AC24" i="4"/>
  <c r="AC28" i="4"/>
  <c r="AC32" i="4"/>
  <c r="AC36" i="4"/>
  <c r="AC40" i="4"/>
  <c r="AC44" i="4"/>
  <c r="AC48" i="4"/>
  <c r="AC52" i="4"/>
  <c r="AC56" i="4"/>
  <c r="AC14" i="4"/>
  <c r="AC22" i="4"/>
  <c r="AC26" i="4"/>
  <c r="AC34" i="4"/>
  <c r="AC50" i="4"/>
  <c r="AC10" i="4"/>
  <c r="AC11" i="4"/>
  <c r="AC12" i="4"/>
  <c r="AC13" i="4"/>
  <c r="AC17" i="4"/>
  <c r="AC21" i="4"/>
  <c r="AC25" i="4"/>
  <c r="AC29" i="4"/>
  <c r="AC33" i="4"/>
  <c r="AC37" i="4"/>
  <c r="AC41" i="4"/>
  <c r="AC45" i="4"/>
  <c r="AC49" i="4"/>
  <c r="AC53" i="4"/>
  <c r="AC57" i="4"/>
  <c r="AG44" i="4" l="1"/>
  <c r="AB37" i="4"/>
  <c r="AD12" i="4"/>
  <c r="AG51" i="4"/>
  <c r="AF48" i="4"/>
  <c r="AF40" i="4"/>
  <c r="AF32" i="4"/>
  <c r="AF24" i="4"/>
  <c r="AF16" i="4"/>
  <c r="AF55" i="4"/>
  <c r="AB10" i="4"/>
  <c r="AF29" i="4"/>
  <c r="AG13" i="4"/>
  <c r="AD50" i="4"/>
  <c r="AD42" i="4"/>
  <c r="AD34" i="4"/>
  <c r="AD26" i="4"/>
  <c r="AD18" i="4"/>
  <c r="AD57" i="4"/>
  <c r="AG19" i="4"/>
  <c r="AD15" i="4"/>
  <c r="AH43" i="4"/>
  <c r="AD59" i="4"/>
  <c r="AB13" i="4"/>
  <c r="AG34" i="4"/>
  <c r="AG58" i="4"/>
  <c r="AG45" i="4"/>
  <c r="AH54" i="4"/>
  <c r="AB44" i="4"/>
  <c r="AH38" i="4"/>
  <c r="AB28" i="4"/>
  <c r="AH22" i="4"/>
  <c r="AD55" i="4"/>
  <c r="AB21" i="4"/>
  <c r="AB59" i="4"/>
  <c r="AH53" i="4"/>
  <c r="AH45" i="4"/>
  <c r="AB39" i="4"/>
  <c r="AH29" i="4"/>
  <c r="AB23" i="4"/>
  <c r="AB15" i="4"/>
  <c r="AB53" i="4"/>
  <c r="AB12" i="4"/>
  <c r="AH52" i="4"/>
  <c r="AH44" i="4"/>
  <c r="AH36" i="4"/>
  <c r="AH28" i="4"/>
  <c r="AH20" i="4"/>
  <c r="AG18" i="4"/>
  <c r="AG35" i="4"/>
  <c r="AH39" i="4"/>
  <c r="AF11" i="4"/>
  <c r="AG29" i="4"/>
  <c r="AB52" i="4"/>
  <c r="AH46" i="4"/>
  <c r="AB36" i="4"/>
  <c r="AH30" i="4"/>
  <c r="AB20" i="4"/>
  <c r="AH14" i="4"/>
  <c r="AB41" i="4"/>
  <c r="AD23" i="4"/>
  <c r="AH49" i="4"/>
  <c r="AB43" i="4"/>
  <c r="AH33" i="4"/>
  <c r="AB27" i="4"/>
  <c r="AH17" i="4"/>
  <c r="AB58" i="4"/>
  <c r="AB50" i="4"/>
  <c r="AB42" i="4"/>
  <c r="AB34" i="4"/>
  <c r="AB26" i="4"/>
  <c r="AB18" i="4"/>
  <c r="AF49" i="4"/>
  <c r="AH19" i="4"/>
  <c r="AG28" i="4"/>
  <c r="AF53" i="4"/>
  <c r="AD58" i="4"/>
  <c r="AD54" i="4"/>
  <c r="AH50" i="4"/>
  <c r="AB48" i="4"/>
  <c r="AF44" i="4"/>
  <c r="AD38" i="4"/>
  <c r="AH34" i="4"/>
  <c r="AB32" i="4"/>
  <c r="AF28" i="4"/>
  <c r="AD22" i="4"/>
  <c r="AH18" i="4"/>
  <c r="AB16" i="4"/>
  <c r="AB57" i="4"/>
  <c r="AB49" i="4"/>
  <c r="AD35" i="4"/>
  <c r="AB25" i="4"/>
  <c r="AB17" i="4"/>
  <c r="AF59" i="4"/>
  <c r="AD53" i="4"/>
  <c r="AD49" i="4"/>
  <c r="AD45" i="4"/>
  <c r="AH41" i="4"/>
  <c r="AD37" i="4"/>
  <c r="AD33" i="4"/>
  <c r="AD29" i="4"/>
  <c r="AH25" i="4"/>
  <c r="AD21" i="4"/>
  <c r="AD11" i="4"/>
  <c r="AF54" i="4"/>
  <c r="AD48" i="4"/>
  <c r="AF38" i="4"/>
  <c r="AD32" i="4"/>
  <c r="AF22" i="4"/>
  <c r="AD16" i="4"/>
  <c r="AB45" i="4"/>
  <c r="AB29" i="4"/>
  <c r="AG22" i="4"/>
  <c r="AH59" i="4"/>
  <c r="AG43" i="4"/>
  <c r="AG26" i="4"/>
  <c r="AH55" i="4"/>
  <c r="AG36" i="4"/>
  <c r="AG38" i="4"/>
  <c r="AG11" i="4"/>
  <c r="AG37" i="4"/>
  <c r="AF56" i="4"/>
  <c r="AG49" i="4"/>
  <c r="AG33" i="4"/>
  <c r="AG17" i="4"/>
  <c r="AG54" i="4"/>
  <c r="AF45" i="4"/>
  <c r="AF12" i="4"/>
  <c r="AG48" i="4"/>
  <c r="AG32" i="4"/>
  <c r="AG16" i="4"/>
  <c r="AF41" i="4"/>
  <c r="AG30" i="4"/>
  <c r="AF25" i="4"/>
  <c r="AG55" i="4"/>
  <c r="AG39" i="4"/>
  <c r="AG23" i="4"/>
  <c r="AG50" i="4"/>
  <c r="AH35" i="4"/>
  <c r="AF21" i="4"/>
  <c r="AG14" i="4"/>
  <c r="AD43" i="4"/>
  <c r="AB14" i="4"/>
  <c r="AH16" i="4"/>
  <c r="AD20" i="4"/>
  <c r="AF26" i="4"/>
  <c r="AB30" i="4"/>
  <c r="AH32" i="4"/>
  <c r="AD36" i="4"/>
  <c r="AF42" i="4"/>
  <c r="AB46" i="4"/>
  <c r="AH48" i="4"/>
  <c r="AD52" i="4"/>
  <c r="AF58" i="4"/>
  <c r="AH11" i="4"/>
  <c r="AH13" i="4"/>
  <c r="AD17" i="4"/>
  <c r="AG57" i="4"/>
  <c r="AG41" i="4"/>
  <c r="AG25" i="4"/>
  <c r="AG12" i="4"/>
  <c r="AH51" i="4"/>
  <c r="AG42" i="4"/>
  <c r="AG56" i="4"/>
  <c r="AG40" i="4"/>
  <c r="AG24" i="4"/>
  <c r="AF57" i="4"/>
  <c r="AF33" i="4"/>
  <c r="AH27" i="4"/>
  <c r="AF13" i="4"/>
  <c r="AG47" i="4"/>
  <c r="AG31" i="4"/>
  <c r="AG15" i="4"/>
  <c r="AG46" i="4"/>
  <c r="AH23" i="4"/>
  <c r="AF17" i="4"/>
  <c r="AD19" i="4"/>
  <c r="AB33" i="4"/>
  <c r="AD47" i="4"/>
  <c r="AF18" i="4"/>
  <c r="AB22" i="4"/>
  <c r="AH24" i="4"/>
  <c r="AD28" i="4"/>
  <c r="AF34" i="4"/>
  <c r="AB38" i="4"/>
  <c r="AH40" i="4"/>
  <c r="AD44" i="4"/>
  <c r="AF50" i="4"/>
  <c r="AB54" i="4"/>
  <c r="AH56" i="4"/>
  <c r="AB11" i="4"/>
  <c r="AD10" i="4"/>
  <c r="AH12" i="4"/>
  <c r="AF15" i="4"/>
  <c r="AB19" i="4"/>
  <c r="AH21" i="4"/>
  <c r="AD25" i="4"/>
  <c r="AF31" i="4"/>
  <c r="AB35" i="4"/>
  <c r="AH37" i="4"/>
  <c r="AD41" i="4"/>
  <c r="AF47" i="4"/>
  <c r="AB51" i="4"/>
  <c r="AB56" i="4"/>
  <c r="AF52" i="4"/>
  <c r="AD46" i="4"/>
  <c r="AH42" i="4"/>
  <c r="AB40" i="4"/>
  <c r="AF36" i="4"/>
  <c r="AD30" i="4"/>
  <c r="AH26" i="4"/>
  <c r="AB24" i="4"/>
  <c r="AF20" i="4"/>
  <c r="AD14" i="4"/>
  <c r="AD51" i="4"/>
  <c r="AD39" i="4"/>
  <c r="AD27" i="4"/>
  <c r="AH57" i="4"/>
  <c r="AB55" i="4"/>
  <c r="AF51" i="4"/>
  <c r="AB47" i="4"/>
  <c r="AF43" i="4"/>
  <c r="AF39" i="4"/>
  <c r="AF35" i="4"/>
  <c r="AB31" i="4"/>
  <c r="AF27" i="4"/>
  <c r="AF23" i="4"/>
  <c r="AF19" i="4"/>
  <c r="AD13" i="4"/>
  <c r="AD56" i="4"/>
  <c r="AF46" i="4"/>
  <c r="AD40" i="4"/>
  <c r="AF30" i="4"/>
  <c r="AD24" i="4"/>
  <c r="AF14" i="4"/>
  <c r="AD31" i="4"/>
  <c r="AH15" i="4"/>
  <c r="AF37" i="4"/>
  <c r="AG27" i="4"/>
  <c r="AG59" i="4"/>
  <c r="AH31" i="4"/>
  <c r="AG20" i="4"/>
  <c r="AG52" i="4"/>
  <c r="AH47" i="4"/>
  <c r="AG21" i="4"/>
  <c r="AG53" i="4"/>
</calcChain>
</file>

<file path=xl/sharedStrings.xml><?xml version="1.0" encoding="utf-8"?>
<sst xmlns="http://schemas.openxmlformats.org/spreadsheetml/2006/main" count="69" uniqueCount="55">
  <si>
    <t>Grand Average</t>
  </si>
  <si>
    <t>D3</t>
  </si>
  <si>
    <t>D4</t>
  </si>
  <si>
    <t>d2</t>
  </si>
  <si>
    <t>Average Range</t>
  </si>
  <si>
    <t>Value</t>
  </si>
  <si>
    <t>LCLx</t>
  </si>
  <si>
    <t>CLx</t>
  </si>
  <si>
    <t>UCLx</t>
  </si>
  <si>
    <t>LCLr</t>
  </si>
  <si>
    <t>CLr</t>
  </si>
  <si>
    <t>UCLr</t>
  </si>
  <si>
    <t>Cp</t>
  </si>
  <si>
    <t>Cpl</t>
  </si>
  <si>
    <t>Cpu</t>
  </si>
  <si>
    <t>Cpk</t>
  </si>
  <si>
    <t>DO NOT MODIFY THIS TABLE</t>
  </si>
  <si>
    <t>Control Chart Factors</t>
  </si>
  <si>
    <t>n</t>
  </si>
  <si>
    <t>A2</t>
  </si>
  <si>
    <t>A3</t>
  </si>
  <si>
    <t>B3</t>
  </si>
  <si>
    <t>B4</t>
  </si>
  <si>
    <t>Workbook Revision: 04/12</t>
  </si>
  <si>
    <t>LSL</t>
  </si>
  <si>
    <t>USL</t>
  </si>
  <si>
    <t>Mrange</t>
  </si>
  <si>
    <t>Process Capability and Individuals &amp;  
Moving Range (IX-MR) Chart</t>
  </si>
  <si>
    <t>Wprowadź dane tylko do komórek w kolorze żółtym. Arkusz kalkulacyjny jest przeznaczony dla max. 50 obserwacji i ruchomego zakresu od 2 do 5.</t>
  </si>
  <si>
    <t>Enter data ONLY yellow-shaded cells. The spreadsheet is designed for up to 50 observations and a moving range from 2 to 5.</t>
  </si>
  <si>
    <r>
      <t xml:space="preserve">Górna granica tolerancji / </t>
    </r>
    <r>
      <rPr>
        <b/>
        <sz val="8"/>
        <color theme="4"/>
        <rFont val="Calibri"/>
        <family val="2"/>
        <charset val="238"/>
        <scheme val="minor"/>
      </rPr>
      <t>Upper tolerance limit</t>
    </r>
  </si>
  <si>
    <r>
      <t xml:space="preserve">Wartośc niminalna / 
</t>
    </r>
    <r>
      <rPr>
        <b/>
        <sz val="8"/>
        <color theme="4"/>
        <rFont val="Calibri"/>
        <family val="2"/>
        <charset val="238"/>
        <scheme val="minor"/>
      </rPr>
      <t>Nominal value</t>
    </r>
  </si>
  <si>
    <r>
      <t xml:space="preserve">Dolna granica tolerancji / </t>
    </r>
    <r>
      <rPr>
        <b/>
        <sz val="8"/>
        <color theme="4"/>
        <rFont val="Calibri"/>
        <family val="2"/>
        <charset val="238"/>
        <scheme val="minor"/>
      </rPr>
      <t>Lower tolerance limit</t>
    </r>
  </si>
  <si>
    <r>
      <t xml:space="preserve">Kalkulacja zdolności procesu / </t>
    </r>
    <r>
      <rPr>
        <b/>
        <sz val="10"/>
        <color theme="4"/>
        <rFont val="Calibri"/>
        <family val="2"/>
        <charset val="238"/>
        <scheme val="minor"/>
      </rPr>
      <t>Process capability calculation</t>
    </r>
  </si>
  <si>
    <r>
      <t xml:space="preserve">Rewizja rysunku/ 
</t>
    </r>
    <r>
      <rPr>
        <b/>
        <sz val="8"/>
        <color theme="3" tint="0.39997558519241921"/>
        <rFont val="Calibri"/>
        <family val="2"/>
        <charset val="238"/>
        <scheme val="minor"/>
      </rPr>
      <t>Drawing rev.</t>
    </r>
  </si>
  <si>
    <r>
      <t xml:space="preserve">Dostawca/ 
</t>
    </r>
    <r>
      <rPr>
        <b/>
        <sz val="8"/>
        <color theme="3" tint="0.39997558519241921"/>
        <rFont val="Calibri"/>
        <family val="2"/>
        <charset val="238"/>
        <scheme val="minor"/>
      </rPr>
      <t>Supplier</t>
    </r>
  </si>
  <si>
    <r>
      <t xml:space="preserve">Nazwa detalu/ 
</t>
    </r>
    <r>
      <rPr>
        <b/>
        <sz val="8"/>
        <color theme="3" tint="0.39997558519241921"/>
        <rFont val="Calibri"/>
        <family val="2"/>
        <charset val="238"/>
        <scheme val="minor"/>
      </rPr>
      <t>Part name</t>
    </r>
  </si>
  <si>
    <r>
      <t xml:space="preserve">Numer rysunku/ 
</t>
    </r>
    <r>
      <rPr>
        <b/>
        <sz val="8"/>
        <color theme="3" tint="0.39997558519241921"/>
        <rFont val="Calibri"/>
        <family val="2"/>
        <charset val="238"/>
        <scheme val="minor"/>
      </rPr>
      <t>Drawing num.</t>
    </r>
  </si>
  <si>
    <r>
      <t xml:space="preserve">Osoba odp. / 
</t>
    </r>
    <r>
      <rPr>
        <b/>
        <sz val="8"/>
        <color theme="3" tint="0.39997558519241921"/>
        <rFont val="Calibri"/>
        <family val="2"/>
        <charset val="238"/>
        <scheme val="minor"/>
      </rPr>
      <t>Resp. person</t>
    </r>
  </si>
  <si>
    <r>
      <t xml:space="preserve">Ilośc próbek (&lt;= 50) / 
</t>
    </r>
    <r>
      <rPr>
        <b/>
        <sz val="8"/>
        <color theme="4"/>
        <rFont val="Calibri"/>
        <family val="2"/>
        <charset val="238"/>
        <scheme val="minor"/>
      </rPr>
      <t xml:space="preserve">Number of samples </t>
    </r>
  </si>
  <si>
    <r>
      <rPr>
        <b/>
        <sz val="10"/>
        <rFont val="Calibri"/>
        <family val="2"/>
        <charset val="238"/>
        <scheme val="minor"/>
      </rPr>
      <t xml:space="preserve">Wielkosć próbki (2-5 ) / </t>
    </r>
    <r>
      <rPr>
        <b/>
        <sz val="10"/>
        <color indexed="12"/>
        <rFont val="Calibri"/>
        <family val="2"/>
        <charset val="238"/>
        <scheme val="minor"/>
      </rPr>
      <t xml:space="preserve">
</t>
    </r>
    <r>
      <rPr>
        <b/>
        <sz val="10"/>
        <color theme="4"/>
        <rFont val="Calibri"/>
        <family val="2"/>
        <charset val="238"/>
        <scheme val="minor"/>
      </rPr>
      <t>Sample size for moving range(2 - 5)</t>
    </r>
  </si>
  <si>
    <r>
      <t xml:space="preserve">Data analizy/ 
</t>
    </r>
    <r>
      <rPr>
        <b/>
        <sz val="8"/>
        <color theme="3" tint="0.39997558519241921"/>
        <rFont val="Calibri"/>
        <family val="2"/>
        <charset val="238"/>
        <scheme val="minor"/>
      </rPr>
      <t>Analysis date</t>
    </r>
  </si>
  <si>
    <r>
      <t xml:space="preserve">Wartosć średnia / </t>
    </r>
    <r>
      <rPr>
        <b/>
        <sz val="8"/>
        <color theme="4"/>
        <rFont val="Calibri"/>
        <family val="2"/>
        <charset val="238"/>
        <scheme val="minor"/>
      </rPr>
      <t>Average</t>
    </r>
  </si>
  <si>
    <r>
      <t xml:space="preserve">Odchylenie standardowe / </t>
    </r>
    <r>
      <rPr>
        <b/>
        <sz val="8"/>
        <color theme="4"/>
        <rFont val="Calibri"/>
        <family val="2"/>
        <charset val="238"/>
        <scheme val="minor"/>
      </rPr>
      <t>Standard Deviation</t>
    </r>
  </si>
  <si>
    <t>Meas. #</t>
  </si>
  <si>
    <t>Pomiar #</t>
  </si>
  <si>
    <t>Wartość zmierzona</t>
  </si>
  <si>
    <t>Data table</t>
  </si>
  <si>
    <t>Process status</t>
  </si>
  <si>
    <r>
      <t xml:space="preserve">Status procesu / </t>
    </r>
    <r>
      <rPr>
        <b/>
        <sz val="11"/>
        <color theme="4"/>
        <rFont val="Calibri"/>
        <family val="2"/>
        <charset val="238"/>
        <scheme val="minor"/>
      </rPr>
      <t>Process status</t>
    </r>
  </si>
  <si>
    <t>Proces zdolny / Capable process</t>
  </si>
  <si>
    <t>Proces niezdolny wymagany plan naprawczy / Process not cappable - improvement required</t>
  </si>
  <si>
    <t>Konieczna obserwacja  / Monitoring needed</t>
  </si>
  <si>
    <t>SMA Magnetics 
sp. z o.o.
ul. Komandosów 3/1
32-085 Modlniczka</t>
  </si>
  <si>
    <t>revision: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</si>
</sst>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4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b/>
      <sz val="8"/>
      <color theme="3" tint="0.3999755851924192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6"/>
      <color theme="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name val="SMA Futura Global"/>
      <family val="2"/>
      <charset val="238"/>
    </font>
    <font>
      <sz val="8"/>
      <color theme="1" tint="0.3499862666707357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3" applyNumberFormat="0" applyAlignment="0" applyProtection="0">
      <alignment horizontal="left" vertical="center"/>
    </xf>
    <xf numFmtId="0" fontId="2" fillId="0" borderId="20">
      <alignment horizontal="left" vertical="center"/>
    </xf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123">
    <xf numFmtId="0" fontId="0" fillId="0" borderId="0" xfId="0"/>
    <xf numFmtId="0" fontId="14" fillId="2" borderId="0" xfId="1" applyFont="1" applyFill="1" applyProtection="1">
      <protection hidden="1"/>
    </xf>
    <xf numFmtId="0" fontId="16" fillId="2" borderId="0" xfId="1" applyFont="1" applyFill="1" applyAlignment="1" applyProtection="1">
      <alignment vertical="center" wrapText="1"/>
      <protection hidden="1"/>
    </xf>
    <xf numFmtId="0" fontId="14" fillId="2" borderId="0" xfId="1" applyFont="1" applyFill="1" applyAlignment="1" applyProtection="1">
      <alignment horizontal="center"/>
      <protection hidden="1"/>
    </xf>
    <xf numFmtId="0" fontId="16" fillId="2" borderId="0" xfId="1" applyFont="1" applyFill="1" applyAlignment="1" applyProtection="1">
      <alignment horizontal="center" vertical="center" wrapText="1"/>
      <protection hidden="1"/>
    </xf>
    <xf numFmtId="0" fontId="14" fillId="2" borderId="0" xfId="1" applyFont="1" applyFill="1" applyAlignment="1" applyProtection="1">
      <alignment vertical="top"/>
      <protection hidden="1"/>
    </xf>
    <xf numFmtId="0" fontId="6" fillId="2" borderId="0" xfId="6" applyFont="1" applyFill="1" applyAlignment="1" applyProtection="1">
      <alignment vertical="top" wrapText="1"/>
      <protection hidden="1"/>
    </xf>
    <xf numFmtId="49" fontId="5" fillId="2" borderId="0" xfId="6" applyNumberFormat="1" applyFont="1" applyFill="1" applyAlignment="1" applyProtection="1">
      <alignment vertical="top" wrapText="1"/>
      <protection hidden="1"/>
    </xf>
    <xf numFmtId="14" fontId="5" fillId="2" borderId="0" xfId="6" applyNumberFormat="1" applyFont="1" applyFill="1" applyAlignment="1" applyProtection="1">
      <alignment vertical="top" wrapText="1"/>
      <protection hidden="1"/>
    </xf>
    <xf numFmtId="0" fontId="6" fillId="3" borderId="27" xfId="6" applyFont="1" applyFill="1" applyBorder="1" applyAlignment="1" applyProtection="1">
      <alignment horizontal="left" vertical="top" wrapText="1"/>
      <protection hidden="1"/>
    </xf>
    <xf numFmtId="49" fontId="5" fillId="2" borderId="27" xfId="6" applyNumberFormat="1" applyFont="1" applyFill="1" applyBorder="1" applyAlignment="1" applyProtection="1">
      <alignment horizontal="left" vertical="top" wrapText="1"/>
      <protection hidden="1"/>
    </xf>
    <xf numFmtId="0" fontId="12" fillId="3" borderId="39" xfId="1" applyFont="1" applyFill="1" applyBorder="1" applyAlignment="1" applyProtection="1">
      <alignment vertical="top"/>
      <protection hidden="1"/>
    </xf>
    <xf numFmtId="0" fontId="12" fillId="3" borderId="39" xfId="1" applyFont="1" applyFill="1" applyBorder="1" applyAlignment="1" applyProtection="1">
      <alignment vertical="top" wrapText="1"/>
      <protection hidden="1"/>
    </xf>
    <xf numFmtId="0" fontId="9" fillId="3" borderId="39" xfId="1" applyFont="1" applyFill="1" applyBorder="1" applyAlignment="1" applyProtection="1">
      <alignment vertical="top"/>
      <protection hidden="1"/>
    </xf>
    <xf numFmtId="0" fontId="9" fillId="3" borderId="36" xfId="1" applyFont="1" applyFill="1" applyBorder="1" applyAlignment="1" applyProtection="1">
      <alignment vertical="top"/>
      <protection hidden="1"/>
    </xf>
    <xf numFmtId="0" fontId="12" fillId="3" borderId="10" xfId="1" applyFont="1" applyFill="1" applyBorder="1" applyAlignment="1" applyProtection="1">
      <alignment horizontal="center" vertical="center"/>
      <protection hidden="1"/>
    </xf>
    <xf numFmtId="0" fontId="12" fillId="2" borderId="35" xfId="1" applyFont="1" applyFill="1" applyBorder="1" applyProtection="1">
      <protection hidden="1"/>
    </xf>
    <xf numFmtId="0" fontId="12" fillId="2" borderId="0" xfId="1" applyFont="1" applyFill="1" applyAlignment="1" applyProtection="1">
      <alignment horizontal="center"/>
      <protection hidden="1"/>
    </xf>
    <xf numFmtId="165" fontId="14" fillId="2" borderId="0" xfId="1" applyNumberFormat="1" applyFont="1" applyFill="1" applyAlignment="1" applyProtection="1">
      <alignment horizontal="center"/>
      <protection hidden="1"/>
    </xf>
    <xf numFmtId="0" fontId="12" fillId="2" borderId="0" xfId="1" applyFont="1" applyFill="1" applyProtection="1">
      <protection hidden="1"/>
    </xf>
    <xf numFmtId="164" fontId="14" fillId="2" borderId="0" xfId="1" applyNumberFormat="1" applyFont="1" applyFill="1" applyProtection="1">
      <protection hidden="1"/>
    </xf>
    <xf numFmtId="0" fontId="13" fillId="2" borderId="0" xfId="1" applyFont="1" applyFill="1" applyAlignment="1" applyProtection="1">
      <alignment horizontal="left"/>
      <protection hidden="1"/>
    </xf>
    <xf numFmtId="0" fontId="20" fillId="2" borderId="0" xfId="1" applyFont="1" applyFill="1" applyProtection="1">
      <protection hidden="1"/>
    </xf>
    <xf numFmtId="0" fontId="14" fillId="2" borderId="1" xfId="1" applyFont="1" applyFill="1" applyBorder="1" applyProtection="1">
      <protection hidden="1"/>
    </xf>
    <xf numFmtId="0" fontId="12" fillId="2" borderId="7" xfId="1" applyFont="1" applyFill="1" applyBorder="1" applyAlignment="1" applyProtection="1">
      <alignment horizontal="center"/>
      <protection hidden="1"/>
    </xf>
    <xf numFmtId="0" fontId="12" fillId="2" borderId="2" xfId="1" applyFont="1" applyFill="1" applyBorder="1" applyAlignment="1" applyProtection="1">
      <alignment horizontal="center"/>
      <protection hidden="1"/>
    </xf>
    <xf numFmtId="0" fontId="12" fillId="2" borderId="18" xfId="1" applyFont="1" applyFill="1" applyBorder="1" applyAlignment="1" applyProtection="1">
      <alignment horizontal="center"/>
      <protection hidden="1"/>
    </xf>
    <xf numFmtId="0" fontId="12" fillId="2" borderId="6" xfId="1" applyFont="1" applyFill="1" applyBorder="1" applyAlignment="1" applyProtection="1">
      <alignment horizontal="center"/>
      <protection hidden="1"/>
    </xf>
    <xf numFmtId="0" fontId="14" fillId="2" borderId="18" xfId="1" applyFont="1" applyFill="1" applyBorder="1" applyAlignment="1" applyProtection="1">
      <alignment horizontal="center"/>
      <protection hidden="1"/>
    </xf>
    <xf numFmtId="0" fontId="14" fillId="2" borderId="6" xfId="1" applyFont="1" applyFill="1" applyBorder="1" applyAlignment="1" applyProtection="1">
      <alignment horizontal="center"/>
      <protection hidden="1"/>
    </xf>
    <xf numFmtId="0" fontId="14" fillId="2" borderId="4" xfId="1" applyFont="1" applyFill="1" applyBorder="1" applyAlignment="1" applyProtection="1">
      <alignment horizontal="center"/>
      <protection hidden="1"/>
    </xf>
    <xf numFmtId="0" fontId="14" fillId="2" borderId="5" xfId="1" applyFont="1" applyFill="1" applyBorder="1" applyAlignment="1" applyProtection="1">
      <alignment horizontal="center"/>
      <protection hidden="1"/>
    </xf>
    <xf numFmtId="0" fontId="14" fillId="2" borderId="19" xfId="1" applyFont="1" applyFill="1" applyBorder="1" applyAlignment="1" applyProtection="1">
      <alignment horizontal="center"/>
      <protection hidden="1"/>
    </xf>
    <xf numFmtId="0" fontId="21" fillId="2" borderId="0" xfId="1" applyFont="1" applyFill="1" applyProtection="1">
      <protection hidden="1"/>
    </xf>
    <xf numFmtId="164" fontId="14" fillId="3" borderId="23" xfId="1" applyNumberFormat="1" applyFont="1" applyFill="1" applyBorder="1" applyProtection="1">
      <protection hidden="1"/>
    </xf>
    <xf numFmtId="0" fontId="12" fillId="2" borderId="0" xfId="1" applyFont="1" applyFill="1" applyAlignment="1" applyProtection="1">
      <alignment horizontal="right"/>
      <protection hidden="1"/>
    </xf>
    <xf numFmtId="0" fontId="14" fillId="2" borderId="0" xfId="1" applyFont="1" applyFill="1" applyAlignment="1" applyProtection="1">
      <alignment horizontal="right"/>
      <protection hidden="1"/>
    </xf>
    <xf numFmtId="0" fontId="14" fillId="2" borderId="7" xfId="1" applyFont="1" applyFill="1" applyBorder="1" applyProtection="1">
      <protection hidden="1"/>
    </xf>
    <xf numFmtId="0" fontId="14" fillId="2" borderId="2" xfId="1" applyFont="1" applyFill="1" applyBorder="1" applyProtection="1">
      <protection hidden="1"/>
    </xf>
    <xf numFmtId="0" fontId="12" fillId="2" borderId="18" xfId="1" applyFont="1" applyFill="1" applyBorder="1" applyAlignment="1" applyProtection="1">
      <alignment horizontal="right"/>
      <protection hidden="1"/>
    </xf>
    <xf numFmtId="0" fontId="14" fillId="2" borderId="6" xfId="1" applyFont="1" applyFill="1" applyBorder="1" applyProtection="1">
      <protection hidden="1"/>
    </xf>
    <xf numFmtId="0" fontId="14" fillId="2" borderId="4" xfId="1" applyFont="1" applyFill="1" applyBorder="1" applyAlignment="1" applyProtection="1">
      <alignment horizontal="right"/>
      <protection hidden="1"/>
    </xf>
    <xf numFmtId="0" fontId="14" fillId="2" borderId="5" xfId="1" applyFont="1" applyFill="1" applyBorder="1" applyAlignment="1" applyProtection="1">
      <alignment horizontal="right"/>
      <protection hidden="1"/>
    </xf>
    <xf numFmtId="0" fontId="14" fillId="2" borderId="5" xfId="1" applyFont="1" applyFill="1" applyBorder="1" applyProtection="1">
      <protection hidden="1"/>
    </xf>
    <xf numFmtId="0" fontId="14" fillId="2" borderId="19" xfId="1" applyFont="1" applyFill="1" applyBorder="1" applyProtection="1">
      <protection hidden="1"/>
    </xf>
    <xf numFmtId="0" fontId="14" fillId="0" borderId="23" xfId="1" applyFont="1" applyBorder="1" applyProtection="1">
      <protection hidden="1"/>
    </xf>
    <xf numFmtId="165" fontId="14" fillId="4" borderId="23" xfId="1" applyNumberFormat="1" applyFont="1" applyFill="1" applyBorder="1" applyProtection="1">
      <protection locked="0" hidden="1"/>
    </xf>
    <xf numFmtId="0" fontId="24" fillId="2" borderId="0" xfId="1" applyFont="1" applyFill="1" applyProtection="1">
      <protection hidden="1"/>
    </xf>
    <xf numFmtId="166" fontId="15" fillId="2" borderId="32" xfId="1" applyNumberFormat="1" applyFont="1" applyFill="1" applyBorder="1" applyAlignment="1" applyProtection="1">
      <alignment horizontal="center" vertical="center" wrapText="1"/>
      <protection hidden="1"/>
    </xf>
    <xf numFmtId="166" fontId="15" fillId="2" borderId="7" xfId="1" applyNumberFormat="1" applyFont="1" applyFill="1" applyBorder="1" applyAlignment="1" applyProtection="1">
      <alignment horizontal="center" vertical="center" wrapText="1"/>
      <protection hidden="1"/>
    </xf>
    <xf numFmtId="166" fontId="15" fillId="2" borderId="2" xfId="1" applyNumberFormat="1" applyFont="1" applyFill="1" applyBorder="1" applyAlignment="1" applyProtection="1">
      <alignment horizontal="center" vertical="center" wrapText="1"/>
      <protection hidden="1"/>
    </xf>
    <xf numFmtId="166" fontId="15" fillId="2" borderId="34" xfId="1" applyNumberFormat="1" applyFont="1" applyFill="1" applyBorder="1" applyAlignment="1" applyProtection="1">
      <alignment horizontal="center" vertical="center" wrapText="1"/>
      <protection hidden="1"/>
    </xf>
    <xf numFmtId="166" fontId="15" fillId="2" borderId="5" xfId="1" applyNumberFormat="1" applyFont="1" applyFill="1" applyBorder="1" applyAlignment="1" applyProtection="1">
      <alignment horizontal="center" vertical="center" wrapText="1"/>
      <protection hidden="1"/>
    </xf>
    <xf numFmtId="166" fontId="15" fillId="2" borderId="19" xfId="1" applyNumberFormat="1" applyFont="1" applyFill="1" applyBorder="1" applyAlignment="1" applyProtection="1">
      <alignment horizontal="center" vertical="center" wrapText="1"/>
      <protection hidden="1"/>
    </xf>
    <xf numFmtId="0" fontId="22" fillId="3" borderId="1" xfId="1" applyFont="1" applyFill="1" applyBorder="1" applyAlignment="1" applyProtection="1">
      <alignment horizontal="center" vertical="center"/>
      <protection hidden="1"/>
    </xf>
    <xf numFmtId="0" fontId="22" fillId="3" borderId="7" xfId="1" applyFont="1" applyFill="1" applyBorder="1" applyAlignment="1" applyProtection="1">
      <alignment horizontal="center" vertical="center"/>
      <protection hidden="1"/>
    </xf>
    <xf numFmtId="0" fontId="22" fillId="3" borderId="29" xfId="1" applyFont="1" applyFill="1" applyBorder="1" applyAlignment="1" applyProtection="1">
      <alignment horizontal="center" vertical="center"/>
      <protection hidden="1"/>
    </xf>
    <xf numFmtId="0" fontId="22" fillId="3" borderId="4" xfId="1" applyFont="1" applyFill="1" applyBorder="1" applyAlignment="1" applyProtection="1">
      <alignment horizontal="center" vertical="center"/>
      <protection hidden="1"/>
    </xf>
    <xf numFmtId="0" fontId="22" fillId="3" borderId="5" xfId="1" applyFont="1" applyFill="1" applyBorder="1" applyAlignment="1" applyProtection="1">
      <alignment horizontal="center" vertical="center"/>
      <protection hidden="1"/>
    </xf>
    <xf numFmtId="0" fontId="22" fillId="3" borderId="33" xfId="1" applyFont="1" applyFill="1" applyBorder="1" applyAlignment="1" applyProtection="1">
      <alignment horizontal="center" vertical="center"/>
      <protection hidden="1"/>
    </xf>
    <xf numFmtId="0" fontId="12" fillId="3" borderId="39" xfId="1" applyFont="1" applyFill="1" applyBorder="1" applyAlignment="1" applyProtection="1">
      <alignment horizontal="center" vertical="center"/>
      <protection hidden="1"/>
    </xf>
    <xf numFmtId="0" fontId="12" fillId="3" borderId="36" xfId="1" applyFont="1" applyFill="1" applyBorder="1" applyAlignment="1" applyProtection="1">
      <alignment horizontal="center" vertical="center"/>
      <protection hidden="1"/>
    </xf>
    <xf numFmtId="0" fontId="6" fillId="3" borderId="10" xfId="6" applyFont="1" applyFill="1" applyBorder="1" applyAlignment="1" applyProtection="1">
      <alignment horizontal="center" vertical="top" wrapText="1"/>
      <protection hidden="1"/>
    </xf>
    <xf numFmtId="0" fontId="6" fillId="3" borderId="11" xfId="6" applyFont="1" applyFill="1" applyBorder="1" applyAlignment="1" applyProtection="1">
      <alignment horizontal="center" vertical="top" wrapText="1"/>
      <protection hidden="1"/>
    </xf>
    <xf numFmtId="166" fontId="15" fillId="2" borderId="13" xfId="1" applyNumberFormat="1" applyFont="1" applyFill="1" applyBorder="1" applyAlignment="1" applyProtection="1">
      <alignment horizontal="center"/>
      <protection hidden="1"/>
    </xf>
    <xf numFmtId="166" fontId="15" fillId="2" borderId="14" xfId="1" applyNumberFormat="1" applyFont="1" applyFill="1" applyBorder="1" applyAlignment="1" applyProtection="1">
      <alignment horizontal="center"/>
      <protection hidden="1"/>
    </xf>
    <xf numFmtId="166" fontId="15" fillId="2" borderId="12" xfId="1" applyNumberFormat="1" applyFont="1" applyFill="1" applyBorder="1" applyAlignment="1" applyProtection="1">
      <alignment horizontal="center"/>
      <protection hidden="1"/>
    </xf>
    <xf numFmtId="0" fontId="7" fillId="3" borderId="27" xfId="6" applyFont="1" applyFill="1" applyBorder="1" applyAlignment="1" applyProtection="1">
      <alignment horizontal="left" vertical="top" wrapText="1"/>
      <protection hidden="1"/>
    </xf>
    <xf numFmtId="0" fontId="14" fillId="2" borderId="27" xfId="1" applyFont="1" applyFill="1" applyBorder="1" applyAlignment="1" applyProtection="1">
      <alignment horizontal="left" vertical="top"/>
      <protection hidden="1"/>
    </xf>
    <xf numFmtId="0" fontId="14" fillId="2" borderId="28" xfId="1" applyFont="1" applyFill="1" applyBorder="1" applyAlignment="1" applyProtection="1">
      <alignment horizontal="left" vertical="top"/>
      <protection hidden="1"/>
    </xf>
    <xf numFmtId="0" fontId="16" fillId="2" borderId="0" xfId="1" applyFont="1" applyFill="1" applyAlignment="1" applyProtection="1">
      <alignment horizontal="center" vertical="center" wrapText="1"/>
      <protection hidden="1"/>
    </xf>
    <xf numFmtId="0" fontId="6" fillId="3" borderId="26" xfId="6" applyFont="1" applyFill="1" applyBorder="1" applyAlignment="1" applyProtection="1">
      <alignment horizontal="left" vertical="top" wrapText="1"/>
      <protection hidden="1"/>
    </xf>
    <xf numFmtId="0" fontId="6" fillId="3" borderId="27" xfId="6" applyFont="1" applyFill="1" applyBorder="1" applyAlignment="1" applyProtection="1">
      <alignment horizontal="left" vertical="top" wrapText="1"/>
      <protection hidden="1"/>
    </xf>
    <xf numFmtId="49" fontId="5" fillId="2" borderId="27" xfId="6" applyNumberFormat="1" applyFont="1" applyFill="1" applyBorder="1" applyAlignment="1" applyProtection="1">
      <alignment horizontal="left" vertical="top" wrapText="1"/>
      <protection hidden="1"/>
    </xf>
    <xf numFmtId="0" fontId="5" fillId="2" borderId="27" xfId="6" applyFont="1" applyFill="1" applyBorder="1" applyAlignment="1" applyProtection="1">
      <alignment horizontal="left" vertical="top" wrapText="1"/>
      <protection hidden="1"/>
    </xf>
    <xf numFmtId="0" fontId="12" fillId="3" borderId="16" xfId="1" applyFont="1" applyFill="1" applyBorder="1" applyAlignment="1" applyProtection="1">
      <alignment horizontal="center"/>
      <protection hidden="1"/>
    </xf>
    <xf numFmtId="0" fontId="12" fillId="3" borderId="13" xfId="1" applyFont="1" applyFill="1" applyBorder="1" applyAlignment="1" applyProtection="1">
      <alignment horizontal="center"/>
      <protection hidden="1"/>
    </xf>
    <xf numFmtId="0" fontId="12" fillId="3" borderId="15" xfId="1" applyFont="1" applyFill="1" applyBorder="1" applyAlignment="1" applyProtection="1">
      <alignment horizontal="center"/>
      <protection hidden="1"/>
    </xf>
    <xf numFmtId="0" fontId="12" fillId="3" borderId="10" xfId="1" applyFont="1" applyFill="1" applyBorder="1" applyAlignment="1" applyProtection="1">
      <alignment horizontal="center"/>
      <protection hidden="1"/>
    </xf>
    <xf numFmtId="165" fontId="14" fillId="2" borderId="10" xfId="1" applyNumberFormat="1" applyFont="1" applyFill="1" applyBorder="1" applyAlignment="1" applyProtection="1">
      <alignment horizontal="center"/>
      <protection hidden="1"/>
    </xf>
    <xf numFmtId="165" fontId="14" fillId="2" borderId="11" xfId="1" applyNumberFormat="1" applyFont="1" applyFill="1" applyBorder="1" applyAlignment="1" applyProtection="1">
      <alignment horizontal="center"/>
      <protection hidden="1"/>
    </xf>
    <xf numFmtId="165" fontId="14" fillId="2" borderId="13" xfId="1" applyNumberFormat="1" applyFont="1" applyFill="1" applyBorder="1" applyAlignment="1" applyProtection="1">
      <alignment horizontal="center"/>
      <protection hidden="1"/>
    </xf>
    <xf numFmtId="165" fontId="14" fillId="2" borderId="14" xfId="1" applyNumberFormat="1" applyFont="1" applyFill="1" applyBorder="1" applyAlignment="1" applyProtection="1">
      <alignment horizontal="center"/>
      <protection hidden="1"/>
    </xf>
    <xf numFmtId="0" fontId="12" fillId="3" borderId="8" xfId="1" applyFont="1" applyFill="1" applyBorder="1" applyAlignment="1" applyProtection="1">
      <alignment horizontal="center" vertical="center"/>
      <protection hidden="1"/>
    </xf>
    <xf numFmtId="0" fontId="12" fillId="3" borderId="9" xfId="1" applyFont="1" applyFill="1" applyBorder="1" applyAlignment="1" applyProtection="1">
      <alignment horizontal="center" vertical="center"/>
      <protection hidden="1"/>
    </xf>
    <xf numFmtId="0" fontId="12" fillId="2" borderId="35" xfId="1" applyFont="1" applyFill="1" applyBorder="1" applyAlignment="1" applyProtection="1">
      <alignment horizontal="center"/>
      <protection hidden="1"/>
    </xf>
    <xf numFmtId="0" fontId="12" fillId="3" borderId="17" xfId="1" applyFont="1" applyFill="1" applyBorder="1" applyAlignment="1" applyProtection="1">
      <alignment horizontal="center" vertical="center"/>
      <protection hidden="1"/>
    </xf>
    <xf numFmtId="0" fontId="12" fillId="2" borderId="38" xfId="1" applyFont="1" applyFill="1" applyBorder="1" applyAlignment="1" applyProtection="1">
      <alignment horizontal="center"/>
      <protection hidden="1"/>
    </xf>
    <xf numFmtId="0" fontId="14" fillId="4" borderId="10" xfId="1" applyFont="1" applyFill="1" applyBorder="1" applyAlignment="1" applyProtection="1">
      <alignment horizontal="center"/>
      <protection locked="0" hidden="1"/>
    </xf>
    <xf numFmtId="0" fontId="14" fillId="4" borderId="35" xfId="1" applyFont="1" applyFill="1" applyBorder="1" applyAlignment="1" applyProtection="1">
      <alignment horizontal="center"/>
      <protection locked="0" hidden="1"/>
    </xf>
    <xf numFmtId="0" fontId="6" fillId="3" borderId="35" xfId="6" applyFont="1" applyFill="1" applyBorder="1" applyAlignment="1" applyProtection="1">
      <alignment horizontal="center" vertical="top" wrapText="1"/>
      <protection hidden="1"/>
    </xf>
    <xf numFmtId="164" fontId="12" fillId="2" borderId="10" xfId="1" applyNumberFormat="1" applyFont="1" applyFill="1" applyBorder="1" applyAlignment="1" applyProtection="1">
      <alignment horizontal="center"/>
      <protection hidden="1"/>
    </xf>
    <xf numFmtId="164" fontId="12" fillId="2" borderId="35" xfId="1" applyNumberFormat="1" applyFont="1" applyFill="1" applyBorder="1" applyAlignment="1" applyProtection="1">
      <alignment horizontal="center"/>
      <protection hidden="1"/>
    </xf>
    <xf numFmtId="0" fontId="6" fillId="3" borderId="15" xfId="6" applyFont="1" applyFill="1" applyBorder="1" applyAlignment="1" applyProtection="1">
      <alignment horizontal="center" vertical="top" wrapText="1"/>
      <protection hidden="1"/>
    </xf>
    <xf numFmtId="0" fontId="6" fillId="3" borderId="37" xfId="6" applyFont="1" applyFill="1" applyBorder="1" applyAlignment="1" applyProtection="1">
      <alignment horizontal="center" vertical="top" wrapText="1"/>
      <protection hidden="1"/>
    </xf>
    <xf numFmtId="0" fontId="14" fillId="2" borderId="10" xfId="1" applyFont="1" applyFill="1" applyBorder="1" applyAlignment="1" applyProtection="1">
      <alignment horizontal="center"/>
      <protection hidden="1"/>
    </xf>
    <xf numFmtId="0" fontId="14" fillId="2" borderId="35" xfId="1" applyFont="1" applyFill="1" applyBorder="1" applyAlignment="1" applyProtection="1">
      <alignment horizontal="center"/>
      <protection hidden="1"/>
    </xf>
    <xf numFmtId="0" fontId="4" fillId="3" borderId="1" xfId="6" applyFont="1" applyFill="1" applyBorder="1" applyAlignment="1" applyProtection="1">
      <alignment horizontal="center" vertical="top" wrapText="1"/>
      <protection hidden="1"/>
    </xf>
    <xf numFmtId="0" fontId="4" fillId="3" borderId="7" xfId="6" applyFont="1" applyFill="1" applyBorder="1" applyAlignment="1" applyProtection="1">
      <alignment horizontal="center" vertical="top" wrapText="1"/>
      <protection hidden="1"/>
    </xf>
    <xf numFmtId="0" fontId="4" fillId="3" borderId="2" xfId="6" applyFont="1" applyFill="1" applyBorder="1" applyAlignment="1" applyProtection="1">
      <alignment horizontal="center" vertical="top" wrapText="1"/>
      <protection hidden="1"/>
    </xf>
    <xf numFmtId="0" fontId="23" fillId="2" borderId="0" xfId="1" applyFont="1" applyFill="1" applyAlignment="1" applyProtection="1">
      <alignment horizontal="center" vertical="center" wrapText="1"/>
      <protection hidden="1"/>
    </xf>
    <xf numFmtId="0" fontId="23" fillId="2" borderId="0" xfId="1" applyFont="1" applyFill="1" applyAlignment="1" applyProtection="1">
      <alignment horizontal="center" vertical="center"/>
      <protection hidden="1"/>
    </xf>
    <xf numFmtId="0" fontId="19" fillId="2" borderId="5" xfId="1" applyFont="1" applyFill="1" applyBorder="1" applyAlignment="1" applyProtection="1">
      <alignment horizontal="left" vertical="center"/>
      <protection hidden="1"/>
    </xf>
    <xf numFmtId="0" fontId="17" fillId="2" borderId="0" xfId="1" applyFont="1" applyFill="1" applyAlignment="1" applyProtection="1">
      <alignment horizontal="left" vertical="center"/>
      <protection hidden="1"/>
    </xf>
    <xf numFmtId="0" fontId="18" fillId="2" borderId="0" xfId="1" applyFont="1" applyFill="1" applyAlignment="1" applyProtection="1">
      <alignment horizontal="left" vertical="center"/>
      <protection hidden="1"/>
    </xf>
    <xf numFmtId="0" fontId="4" fillId="3" borderId="21" xfId="6" applyFont="1" applyFill="1" applyBorder="1" applyAlignment="1" applyProtection="1">
      <alignment horizontal="center" vertical="center" wrapText="1"/>
      <protection hidden="1"/>
    </xf>
    <xf numFmtId="0" fontId="4" fillId="3" borderId="3" xfId="6" applyFont="1" applyFill="1" applyBorder="1" applyAlignment="1" applyProtection="1">
      <alignment horizontal="center" vertical="center" wrapText="1"/>
      <protection hidden="1"/>
    </xf>
    <xf numFmtId="0" fontId="4" fillId="3" borderId="22" xfId="6" applyFont="1" applyFill="1" applyBorder="1" applyAlignment="1" applyProtection="1">
      <alignment horizontal="center" vertical="center" wrapText="1"/>
      <protection hidden="1"/>
    </xf>
    <xf numFmtId="164" fontId="14" fillId="4" borderId="27" xfId="1" applyNumberFormat="1" applyFont="1" applyFill="1" applyBorder="1" applyAlignment="1" applyProtection="1">
      <alignment horizontal="left" vertical="top"/>
      <protection locked="0" hidden="1"/>
    </xf>
    <xf numFmtId="164" fontId="14" fillId="4" borderId="28" xfId="1" applyNumberFormat="1" applyFont="1" applyFill="1" applyBorder="1" applyAlignment="1" applyProtection="1">
      <alignment horizontal="left" vertical="top"/>
      <protection locked="0" hidden="1"/>
    </xf>
    <xf numFmtId="164" fontId="14" fillId="4" borderId="31" xfId="1" applyNumberFormat="1" applyFont="1" applyFill="1" applyBorder="1" applyAlignment="1" applyProtection="1">
      <alignment horizontal="left" vertical="top"/>
      <protection locked="0" hidden="1"/>
    </xf>
    <xf numFmtId="164" fontId="14" fillId="4" borderId="3" xfId="1" applyNumberFormat="1" applyFont="1" applyFill="1" applyBorder="1" applyAlignment="1" applyProtection="1">
      <alignment horizontal="left" vertical="top"/>
      <protection locked="0" hidden="1"/>
    </xf>
    <xf numFmtId="164" fontId="14" fillId="4" borderId="30" xfId="1" applyNumberFormat="1" applyFont="1" applyFill="1" applyBorder="1" applyAlignment="1" applyProtection="1">
      <alignment horizontal="left" vertical="top"/>
      <protection locked="0" hidden="1"/>
    </xf>
    <xf numFmtId="0" fontId="7" fillId="3" borderId="21" xfId="6" applyFont="1" applyFill="1" applyBorder="1" applyAlignment="1" applyProtection="1">
      <alignment horizontal="left" vertical="top" wrapText="1"/>
      <protection hidden="1"/>
    </xf>
    <xf numFmtId="0" fontId="6" fillId="3" borderId="3" xfId="6" applyFont="1" applyFill="1" applyBorder="1" applyAlignment="1" applyProtection="1">
      <alignment horizontal="left" vertical="top" wrapText="1"/>
      <protection hidden="1"/>
    </xf>
    <xf numFmtId="0" fontId="6" fillId="3" borderId="21" xfId="6" applyFont="1" applyFill="1" applyBorder="1" applyAlignment="1" applyProtection="1">
      <alignment horizontal="left" vertical="top" wrapText="1"/>
      <protection hidden="1"/>
    </xf>
    <xf numFmtId="49" fontId="5" fillId="4" borderId="27" xfId="6" applyNumberFormat="1" applyFont="1" applyFill="1" applyBorder="1" applyAlignment="1" applyProtection="1">
      <alignment horizontal="left" vertical="top" wrapText="1"/>
      <protection locked="0" hidden="1"/>
    </xf>
    <xf numFmtId="49" fontId="5" fillId="4" borderId="28" xfId="6" applyNumberFormat="1" applyFont="1" applyFill="1" applyBorder="1" applyAlignment="1" applyProtection="1">
      <alignment horizontal="left" vertical="top" wrapText="1"/>
      <protection locked="0" hidden="1"/>
    </xf>
    <xf numFmtId="49" fontId="5" fillId="4" borderId="24" xfId="6" applyNumberFormat="1" applyFont="1" applyFill="1" applyBorder="1" applyAlignment="1" applyProtection="1">
      <alignment horizontal="left" vertical="top" wrapText="1"/>
      <protection locked="0" hidden="1"/>
    </xf>
    <xf numFmtId="49" fontId="5" fillId="4" borderId="25" xfId="6" applyNumberFormat="1" applyFont="1" applyFill="1" applyBorder="1" applyAlignment="1" applyProtection="1">
      <alignment horizontal="left" vertical="top" wrapText="1"/>
      <protection locked="0" hidden="1"/>
    </xf>
    <xf numFmtId="14" fontId="5" fillId="4" borderId="27" xfId="6" applyNumberFormat="1" applyFont="1" applyFill="1" applyBorder="1" applyAlignment="1" applyProtection="1">
      <alignment horizontal="left" vertical="top" wrapText="1"/>
      <protection locked="0" hidden="1"/>
    </xf>
    <xf numFmtId="14" fontId="5" fillId="4" borderId="28" xfId="6" applyNumberFormat="1" applyFont="1" applyFill="1" applyBorder="1" applyAlignment="1" applyProtection="1">
      <alignment horizontal="left" vertical="top" wrapText="1"/>
      <protection locked="0" hidden="1"/>
    </xf>
    <xf numFmtId="0" fontId="6" fillId="3" borderId="22" xfId="6" applyFont="1" applyFill="1" applyBorder="1" applyAlignment="1" applyProtection="1">
      <alignment horizontal="left" vertical="top" wrapText="1"/>
      <protection hidden="1"/>
    </xf>
  </cellXfs>
  <cellStyles count="7">
    <cellStyle name="Header1" xfId="2" xr:uid="{00000000-0005-0000-0000-000000000000}"/>
    <cellStyle name="Header2" xfId="3" xr:uid="{00000000-0005-0000-0000-000001000000}"/>
    <cellStyle name="Normal" xfId="0" builtinId="0"/>
    <cellStyle name="Normal 2" xfId="1" xr:uid="{00000000-0005-0000-0000-000002000000}"/>
    <cellStyle name="Normal 4" xfId="4" xr:uid="{00000000-0005-0000-0000-000003000000}"/>
    <cellStyle name="Normalny 2" xfId="6" xr:uid="{00000000-0005-0000-0000-000005000000}"/>
    <cellStyle name="Percent 2" xfId="5" xr:uid="{00000000-0005-0000-0000-000006000000}"/>
  </cellStyles>
  <dxfs count="8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FFFFCD"/>
      <color rgb="FFFFFF00"/>
      <color rgb="FFE7FB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>
                <a:latin typeface="+mn-lt"/>
              </a:rPr>
              <a:t>Individuals (X) Chart</a:t>
            </a:r>
          </a:p>
        </c:rich>
      </c:tx>
      <c:layout>
        <c:manualLayout>
          <c:xMode val="edge"/>
          <c:yMode val="edge"/>
          <c:x val="0.10656423195719318"/>
          <c:y val="2.1452156067498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35638984353475"/>
          <c:y val="0.13125283933475834"/>
          <c:w val="0.88645361871202555"/>
          <c:h val="0.72637862262576802"/>
        </c:manualLayout>
      </c:layout>
      <c:lineChart>
        <c:grouping val="standard"/>
        <c:varyColors val="0"/>
        <c:ser>
          <c:idx val="0"/>
          <c:order val="0"/>
          <c:tx>
            <c:v>Mes. values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'Capability analysis'!$AA$10:$AA$59</c:f>
              <c:numCache>
                <c:formatCode>0.0000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1-4D78-AB40-C3900954B78E}"/>
            </c:ext>
          </c:extLst>
        </c:ser>
        <c:ser>
          <c:idx val="1"/>
          <c:order val="1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'Capability analysis'!$AD$10:$AD$59</c:f>
              <c:numCache>
                <c:formatCode>0.00000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1-4D78-AB40-C3900954B78E}"/>
            </c:ext>
          </c:extLst>
        </c:ser>
        <c:ser>
          <c:idx val="2"/>
          <c:order val="2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'Capability analysis'!$AC$10:$AC$59</c:f>
              <c:numCache>
                <c:formatCode>0.00000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1-4D78-AB40-C3900954B78E}"/>
            </c:ext>
          </c:extLst>
        </c:ser>
        <c:ser>
          <c:idx val="3"/>
          <c:order val="3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'Capability analysis'!$AB$10:$AB$59</c:f>
              <c:numCache>
                <c:formatCode>0.00000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C1-4D78-AB40-C3900954B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6608"/>
        <c:axId val="96851456"/>
      </c:lineChart>
      <c:catAx>
        <c:axId val="96836608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>
                    <a:latin typeface="+mn-lt"/>
                  </a:rPr>
                  <a:t>Observation number</a:t>
                </a:r>
              </a:p>
            </c:rich>
          </c:tx>
          <c:layout>
            <c:manualLayout>
              <c:xMode val="edge"/>
              <c:yMode val="edge"/>
              <c:x val="0.43999872391641653"/>
              <c:y val="0.921636674766002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851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68514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600">
                    <a:latin typeface="+mn-lt"/>
                  </a:rPr>
                  <a:t>Value</a:t>
                </a:r>
              </a:p>
            </c:rich>
          </c:tx>
          <c:layout>
            <c:manualLayout>
              <c:xMode val="edge"/>
              <c:yMode val="edge"/>
              <c:x val="4.7667522222705672E-4"/>
              <c:y val="0.413712601470059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8366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204970925595622"/>
          <c:y val="1.5861706286874663E-2"/>
          <c:w val="0.41664326213366976"/>
          <c:h val="0.1031151384499211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span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699" r="0.7500000000000069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2000">
                <a:latin typeface="+mn-lt"/>
              </a:rPr>
              <a:t>Moving Range Chart</a:t>
            </a:r>
          </a:p>
        </c:rich>
      </c:tx>
      <c:layout>
        <c:manualLayout>
          <c:xMode val="edge"/>
          <c:yMode val="edge"/>
          <c:x val="0.11893530092592593"/>
          <c:y val="1.83777356902356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1365740740741"/>
          <c:y val="0.12261448904588623"/>
          <c:w val="0.84855208333333332"/>
          <c:h val="0.75809832185176995"/>
        </c:manualLayout>
      </c:layout>
      <c:lineChart>
        <c:grouping val="standard"/>
        <c:varyColors val="0"/>
        <c:ser>
          <c:idx val="1"/>
          <c:order val="0"/>
          <c:tx>
            <c:v>Moving ranges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'Capability analysis'!$AE$11:$AE$59</c:f>
              <c:numCache>
                <c:formatCode>0.00000</c:formatCode>
                <c:ptCount val="4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F-430E-B6AD-3809F491EE0E}"/>
            </c:ext>
          </c:extLst>
        </c:ser>
        <c:ser>
          <c:idx val="0"/>
          <c:order val="1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'Capability analysis'!$AF$11:$AF$59</c:f>
              <c:numCache>
                <c:formatCode>0.00000</c:formatCode>
                <c:ptCount val="4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F-430E-B6AD-3809F491EE0E}"/>
            </c:ext>
          </c:extLst>
        </c:ser>
        <c:ser>
          <c:idx val="2"/>
          <c:order val="2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'Capability analysis'!$AG$11:$AG$59</c:f>
              <c:numCache>
                <c:formatCode>0.00000</c:formatCode>
                <c:ptCount val="49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F-430E-B6AD-3809F491EE0E}"/>
            </c:ext>
          </c:extLst>
        </c:ser>
        <c:ser>
          <c:idx val="3"/>
          <c:order val="3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'Capability analysis'!$AH$11:$AH$59</c:f>
              <c:numCache>
                <c:formatCode>0.00000</c:formatCode>
                <c:ptCount val="4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F-430E-B6AD-3809F491E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88032"/>
        <c:axId val="98990336"/>
      </c:lineChart>
      <c:catAx>
        <c:axId val="989880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>
                    <a:latin typeface="+mn-lt"/>
                  </a:rPr>
                  <a:t>Observation number</a:t>
                </a:r>
              </a:p>
            </c:rich>
          </c:tx>
          <c:layout>
            <c:manualLayout>
              <c:xMode val="edge"/>
              <c:yMode val="edge"/>
              <c:x val="0.40788495370370376"/>
              <c:y val="0.922709432501420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9903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99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600">
                    <a:latin typeface="+mn-lt"/>
                  </a:rPr>
                  <a:t>Moving ranges</a:t>
                </a:r>
              </a:p>
            </c:rich>
          </c:tx>
          <c:layout>
            <c:manualLayout>
              <c:xMode val="edge"/>
              <c:yMode val="edge"/>
              <c:x val="1.2474537037037027E-3"/>
              <c:y val="0.3328342005859209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98803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85567129629629"/>
          <c:y val="1.7136135876871527E-2"/>
          <c:w val="0.30739178240740739"/>
          <c:h val="9.9619898960228201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span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699" r="0.7500000000000069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66673</xdr:colOff>
      <xdr:row>17</xdr:row>
      <xdr:rowOff>9524</xdr:rowOff>
    </xdr:from>
    <xdr:to>
      <xdr:col>22</xdr:col>
      <xdr:colOff>324673</xdr:colOff>
      <xdr:row>47</xdr:row>
      <xdr:rowOff>43848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77880</xdr:colOff>
      <xdr:row>48</xdr:row>
      <xdr:rowOff>88526</xdr:rowOff>
    </xdr:from>
    <xdr:to>
      <xdr:col>22</xdr:col>
      <xdr:colOff>335880</xdr:colOff>
      <xdr:row>78</xdr:row>
      <xdr:rowOff>134056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380999</xdr:colOff>
      <xdr:row>0</xdr:row>
      <xdr:rowOff>190500</xdr:rowOff>
    </xdr:from>
    <xdr:to>
      <xdr:col>22</xdr:col>
      <xdr:colOff>192500</xdr:colOff>
      <xdr:row>0</xdr:row>
      <xdr:rowOff>784412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9" y="190500"/>
          <a:ext cx="954501" cy="593912"/>
        </a:xfrm>
        <a:prstGeom prst="rect">
          <a:avLst/>
        </a:prstGeom>
      </xdr:spPr>
    </xdr:pic>
    <xdr:clientData/>
  </xdr:twoCellAnchor>
  <xdr:twoCellAnchor editAs="oneCell">
    <xdr:from>
      <xdr:col>34</xdr:col>
      <xdr:colOff>347383</xdr:colOff>
      <xdr:row>0</xdr:row>
      <xdr:rowOff>201706</xdr:rowOff>
    </xdr:from>
    <xdr:to>
      <xdr:col>35</xdr:col>
      <xdr:colOff>587361</xdr:colOff>
      <xdr:row>0</xdr:row>
      <xdr:rowOff>799166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26971" y="201706"/>
          <a:ext cx="957155" cy="5974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PAP\PPAP%20Forms\QC-0990.28,%20PPAP%20Objective%20Evidence%20Package,%20July%2013,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odyn\Downloads\UPPAP%20-%20wz&#243;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broyal.com/CINDY/MAINTEN/NEWPRV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\PRI\PRI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qsandiego.org/windows/TEMP/Master%20Control%20Plan%20and%20FM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ge"/>
      <sheetName val="A - Input Sheet"/>
      <sheetName val="B - Cover &amp; index"/>
      <sheetName val="1 - Drawing"/>
      <sheetName val="2 - SPD"/>
      <sheetName val="3 - PO"/>
      <sheetName val="4 - DFMEA"/>
      <sheetName val="5 - Process Flow"/>
      <sheetName val="6 - PFMEA Master"/>
      <sheetName val="Sévérité"/>
      <sheetName val="OCC"/>
      <sheetName val="Detect"/>
      <sheetName val="7 - Process Control Plan"/>
      <sheetName val="8 - PRS"/>
      <sheetName val="9 - Initial Process Studies"/>
      <sheetName val="10 - MSA"/>
      <sheetName val="Corr Instr."/>
      <sheetName val="Correlation"/>
      <sheetName val="R &amp; R Instr."/>
      <sheetName val="Gauge R_R"/>
      <sheetName val="Correc_Action"/>
      <sheetName val="Range"/>
      <sheetName val="DATA"/>
      <sheetName val="CMM instruction R_R"/>
      <sheetName val="CMM True Position"/>
      <sheetName val="CMM 1 Sided Tolerance"/>
      <sheetName val="CMM 2 Sided Tolerance"/>
      <sheetName val="11 - ESA"/>
      <sheetName val="12 - Dimensional Report"/>
      <sheetName val="13 - PVT"/>
      <sheetName val="14 - Spec. Process &amp; NDT"/>
      <sheetName val="15 - Matl Cert"/>
      <sheetName val="16 - Raw Mat. approval"/>
      <sheetName val="17 - Part Marking"/>
      <sheetName val="18 - Packaging"/>
      <sheetName val="19 - Review &amp; Sign Off (Form 1)"/>
      <sheetName val="App. 1 - UPPAP Change Form 2"/>
      <sheetName val="App. 2 - Gage RR Short Form"/>
      <sheetName val="APP. 3 - Gage RR Long Form"/>
      <sheetName val="App. 4 - Gage RR Attribute Form"/>
      <sheetName val="App. 5 - Capability Calcula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E9" t="str">
            <v/>
          </cell>
        </row>
        <row r="35">
          <cell r="C35" t="str">
            <v/>
          </cell>
        </row>
        <row r="36">
          <cell r="C36" t="str">
            <v/>
          </cell>
          <cell r="F36" t="str">
            <v/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8">
          <cell r="J48" t="str">
            <v/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2">
          <cell r="D52" t="e">
            <v>#VALUE!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J52" t="e">
            <v>#VALUE!</v>
          </cell>
          <cell r="K52" t="e">
            <v>#VALUE!</v>
          </cell>
          <cell r="L52" t="e">
            <v>#VALUE!</v>
          </cell>
          <cell r="M52" t="e">
            <v>#VALUE!</v>
          </cell>
        </row>
        <row r="57">
          <cell r="G57">
            <v>3.2679999999999998</v>
          </cell>
          <cell r="H57">
            <v>1.1279999999999999</v>
          </cell>
          <cell r="I57">
            <v>1.41</v>
          </cell>
        </row>
        <row r="58">
          <cell r="G58">
            <v>2.5739999999999998</v>
          </cell>
          <cell r="H58">
            <v>1.6930000000000001</v>
          </cell>
          <cell r="I58">
            <v>1.9079999999999999</v>
          </cell>
        </row>
        <row r="97">
          <cell r="C97" t="str">
            <v/>
          </cell>
          <cell r="D97" t="str">
            <v/>
          </cell>
          <cell r="E97" t="str">
            <v/>
          </cell>
          <cell r="G97" t="str">
            <v/>
          </cell>
          <cell r="H97" t="str">
            <v/>
          </cell>
          <cell r="I97" t="str">
            <v/>
          </cell>
          <cell r="K97" t="str">
            <v/>
          </cell>
          <cell r="L97" t="str">
            <v/>
          </cell>
          <cell r="M97" t="str">
            <v/>
          </cell>
        </row>
        <row r="98">
          <cell r="C98" t="str">
            <v/>
          </cell>
          <cell r="D98" t="str">
            <v/>
          </cell>
          <cell r="E98" t="str">
            <v/>
          </cell>
          <cell r="G98" t="str">
            <v/>
          </cell>
          <cell r="H98" t="str">
            <v/>
          </cell>
          <cell r="I98" t="str">
            <v/>
          </cell>
          <cell r="K98" t="str">
            <v/>
          </cell>
          <cell r="L98" t="str">
            <v/>
          </cell>
          <cell r="M98" t="str">
            <v/>
          </cell>
        </row>
        <row r="99">
          <cell r="C99" t="str">
            <v/>
          </cell>
          <cell r="D99" t="str">
            <v/>
          </cell>
          <cell r="E99" t="str">
            <v/>
          </cell>
          <cell r="G99" t="str">
            <v/>
          </cell>
          <cell r="H99" t="str">
            <v/>
          </cell>
          <cell r="I99" t="str">
            <v/>
          </cell>
          <cell r="K99" t="str">
            <v/>
          </cell>
          <cell r="L99" t="str">
            <v/>
          </cell>
          <cell r="M99" t="str">
            <v/>
          </cell>
        </row>
        <row r="100">
          <cell r="C100" t="str">
            <v/>
          </cell>
          <cell r="D100" t="str">
            <v/>
          </cell>
          <cell r="E100" t="str">
            <v/>
          </cell>
          <cell r="G100" t="str">
            <v/>
          </cell>
          <cell r="H100" t="str">
            <v/>
          </cell>
          <cell r="I100" t="str">
            <v/>
          </cell>
          <cell r="K100" t="str">
            <v/>
          </cell>
          <cell r="L100" t="str">
            <v/>
          </cell>
          <cell r="M100" t="str">
            <v/>
          </cell>
        </row>
        <row r="101">
          <cell r="C101" t="str">
            <v/>
          </cell>
          <cell r="D101" t="str">
            <v/>
          </cell>
          <cell r="E101" t="str">
            <v/>
          </cell>
          <cell r="G101" t="str">
            <v/>
          </cell>
          <cell r="H101" t="str">
            <v/>
          </cell>
          <cell r="I101" t="str">
            <v/>
          </cell>
          <cell r="K101" t="str">
            <v/>
          </cell>
          <cell r="L101" t="str">
            <v/>
          </cell>
          <cell r="M101" t="str">
            <v/>
          </cell>
        </row>
        <row r="102">
          <cell r="C102" t="str">
            <v/>
          </cell>
          <cell r="D102" t="str">
            <v/>
          </cell>
          <cell r="E102" t="str">
            <v/>
          </cell>
          <cell r="G102" t="str">
            <v/>
          </cell>
          <cell r="H102" t="str">
            <v/>
          </cell>
          <cell r="I102" t="str">
            <v/>
          </cell>
          <cell r="K102" t="str">
            <v/>
          </cell>
          <cell r="L102" t="str">
            <v/>
          </cell>
          <cell r="M102" t="str">
            <v/>
          </cell>
        </row>
        <row r="103">
          <cell r="C103" t="str">
            <v/>
          </cell>
          <cell r="D103" t="str">
            <v/>
          </cell>
          <cell r="E103" t="str">
            <v/>
          </cell>
          <cell r="G103" t="str">
            <v/>
          </cell>
          <cell r="H103" t="str">
            <v/>
          </cell>
          <cell r="I103" t="str">
            <v/>
          </cell>
          <cell r="K103" t="str">
            <v/>
          </cell>
          <cell r="L103" t="str">
            <v/>
          </cell>
          <cell r="M103" t="str">
            <v/>
          </cell>
        </row>
        <row r="104">
          <cell r="C104" t="str">
            <v/>
          </cell>
          <cell r="D104" t="str">
            <v/>
          </cell>
          <cell r="E104" t="str">
            <v/>
          </cell>
          <cell r="G104" t="str">
            <v/>
          </cell>
          <cell r="H104" t="str">
            <v/>
          </cell>
          <cell r="I104" t="str">
            <v/>
          </cell>
          <cell r="K104" t="str">
            <v/>
          </cell>
          <cell r="L104" t="str">
            <v/>
          </cell>
          <cell r="M104" t="str">
            <v/>
          </cell>
        </row>
        <row r="105">
          <cell r="C105" t="str">
            <v/>
          </cell>
          <cell r="D105" t="str">
            <v/>
          </cell>
          <cell r="E105" t="str">
            <v/>
          </cell>
          <cell r="G105" t="str">
            <v/>
          </cell>
          <cell r="H105" t="str">
            <v/>
          </cell>
          <cell r="I105" t="str">
            <v/>
          </cell>
          <cell r="K105" t="str">
            <v/>
          </cell>
          <cell r="L105" t="str">
            <v/>
          </cell>
          <cell r="M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  <cell r="G106" t="str">
            <v/>
          </cell>
          <cell r="H106" t="str">
            <v/>
          </cell>
          <cell r="I106" t="str">
            <v/>
          </cell>
          <cell r="K106" t="str">
            <v/>
          </cell>
          <cell r="L106" t="str">
            <v/>
          </cell>
          <cell r="M106" t="str">
            <v/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 of Revisions"/>
      <sheetName val="A - Input Sheet"/>
      <sheetName val="B - Cover &amp; index"/>
      <sheetName val="1 - Drawing"/>
      <sheetName val="2 - SPD"/>
      <sheetName val="3 - PO"/>
      <sheetName val="4 - DFMEA"/>
      <sheetName val="5 - Process Flow"/>
      <sheetName val="6 - PFMEA Master"/>
      <sheetName val="Sévérité"/>
      <sheetName val="OCC"/>
      <sheetName val="Detect"/>
      <sheetName val="7 - Process Control Plan"/>
      <sheetName val="8 - PRS"/>
      <sheetName val="9 - Initial Process Studies"/>
      <sheetName val="10 - MSA"/>
      <sheetName val="Corr Instr."/>
      <sheetName val="Correlation"/>
      <sheetName val="R &amp; R Instr."/>
      <sheetName val="Gauge R_R"/>
      <sheetName val="Correc_Action"/>
      <sheetName val="Range"/>
      <sheetName val="DATA"/>
      <sheetName val="CMM instruction R_R"/>
      <sheetName val="CMM True Position"/>
      <sheetName val="CMM 1 Sided Tolerance"/>
      <sheetName val="CMM 2 Sided Tolerance"/>
      <sheetName val="11 - ESA"/>
      <sheetName val="12 - Dimensional Report"/>
      <sheetName val="13 - PVT"/>
      <sheetName val="14 - Spec. process &amp; NDT"/>
      <sheetName val="15 - Matl Cert"/>
      <sheetName val="16 - Raw Mat. approval"/>
      <sheetName val="17 - Part Marking"/>
      <sheetName val="18 - Packaging"/>
      <sheetName val="19 - Form 1"/>
      <sheetName val="App. 1 - UPPAP Change Form 2"/>
      <sheetName val="App. 2 - Capability Calculator"/>
      <sheetName val="App. 3 - Gage RR Short Form"/>
      <sheetName val="App. 4 - Short Form Two Rep"/>
      <sheetName val="App. 5 - Gage RR Long Form"/>
      <sheetName val="App. 6 - Gage Attribute Instr."/>
      <sheetName val="App. 7 - Gage Attribute Fo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9">
          <cell r="E9" t="str">
            <v/>
          </cell>
        </row>
        <row r="35">
          <cell r="C35" t="str">
            <v/>
          </cell>
        </row>
        <row r="36">
          <cell r="C36" t="str">
            <v/>
          </cell>
          <cell r="F36" t="str">
            <v/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8">
          <cell r="J48" t="str">
            <v/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2">
          <cell r="D52" t="e">
            <v>#VALUE!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J52" t="e">
            <v>#VALUE!</v>
          </cell>
          <cell r="K52" t="e">
            <v>#VALUE!</v>
          </cell>
          <cell r="L52" t="e">
            <v>#VALUE!</v>
          </cell>
          <cell r="M52" t="e">
            <v>#VALUE!</v>
          </cell>
        </row>
        <row r="57">
          <cell r="G57">
            <v>3.2679999999999998</v>
          </cell>
          <cell r="H57">
            <v>1.1279999999999999</v>
          </cell>
          <cell r="I57">
            <v>1.41</v>
          </cell>
        </row>
        <row r="58">
          <cell r="G58">
            <v>2.5739999999999998</v>
          </cell>
          <cell r="H58">
            <v>1.6930000000000001</v>
          </cell>
          <cell r="I58">
            <v>1.9079999999999999</v>
          </cell>
        </row>
        <row r="97">
          <cell r="C97" t="str">
            <v/>
          </cell>
          <cell r="D97" t="str">
            <v/>
          </cell>
          <cell r="E97" t="str">
            <v/>
          </cell>
          <cell r="G97" t="str">
            <v/>
          </cell>
          <cell r="H97" t="str">
            <v/>
          </cell>
          <cell r="I97" t="str">
            <v/>
          </cell>
          <cell r="K97" t="str">
            <v/>
          </cell>
          <cell r="L97" t="str">
            <v/>
          </cell>
          <cell r="M97" t="str">
            <v/>
          </cell>
        </row>
        <row r="98">
          <cell r="C98" t="str">
            <v/>
          </cell>
          <cell r="D98" t="str">
            <v/>
          </cell>
          <cell r="E98" t="str">
            <v/>
          </cell>
          <cell r="G98" t="str">
            <v/>
          </cell>
          <cell r="H98" t="str">
            <v/>
          </cell>
          <cell r="I98" t="str">
            <v/>
          </cell>
          <cell r="K98" t="str">
            <v/>
          </cell>
          <cell r="L98" t="str">
            <v/>
          </cell>
          <cell r="M98" t="str">
            <v/>
          </cell>
        </row>
        <row r="99">
          <cell r="C99" t="str">
            <v/>
          </cell>
          <cell r="D99" t="str">
            <v/>
          </cell>
          <cell r="E99" t="str">
            <v/>
          </cell>
          <cell r="G99" t="str">
            <v/>
          </cell>
          <cell r="H99" t="str">
            <v/>
          </cell>
          <cell r="I99" t="str">
            <v/>
          </cell>
          <cell r="K99" t="str">
            <v/>
          </cell>
          <cell r="L99" t="str">
            <v/>
          </cell>
          <cell r="M99" t="str">
            <v/>
          </cell>
        </row>
        <row r="100">
          <cell r="C100" t="str">
            <v/>
          </cell>
          <cell r="D100" t="str">
            <v/>
          </cell>
          <cell r="E100" t="str">
            <v/>
          </cell>
          <cell r="G100" t="str">
            <v/>
          </cell>
          <cell r="H100" t="str">
            <v/>
          </cell>
          <cell r="I100" t="str">
            <v/>
          </cell>
          <cell r="K100" t="str">
            <v/>
          </cell>
          <cell r="L100" t="str">
            <v/>
          </cell>
          <cell r="M100" t="str">
            <v/>
          </cell>
        </row>
        <row r="101">
          <cell r="C101" t="str">
            <v/>
          </cell>
          <cell r="D101" t="str">
            <v/>
          </cell>
          <cell r="E101" t="str">
            <v/>
          </cell>
          <cell r="G101" t="str">
            <v/>
          </cell>
          <cell r="H101" t="str">
            <v/>
          </cell>
          <cell r="I101" t="str">
            <v/>
          </cell>
          <cell r="K101" t="str">
            <v/>
          </cell>
          <cell r="L101" t="str">
            <v/>
          </cell>
          <cell r="M101" t="str">
            <v/>
          </cell>
        </row>
        <row r="102">
          <cell r="C102" t="str">
            <v/>
          </cell>
          <cell r="D102" t="str">
            <v/>
          </cell>
          <cell r="E102" t="str">
            <v/>
          </cell>
          <cell r="G102" t="str">
            <v/>
          </cell>
          <cell r="H102" t="str">
            <v/>
          </cell>
          <cell r="I102" t="str">
            <v/>
          </cell>
          <cell r="K102" t="str">
            <v/>
          </cell>
          <cell r="L102" t="str">
            <v/>
          </cell>
          <cell r="M102" t="str">
            <v/>
          </cell>
        </row>
        <row r="103">
          <cell r="C103" t="str">
            <v/>
          </cell>
          <cell r="D103" t="str">
            <v/>
          </cell>
          <cell r="E103" t="str">
            <v/>
          </cell>
          <cell r="G103" t="str">
            <v/>
          </cell>
          <cell r="H103" t="str">
            <v/>
          </cell>
          <cell r="I103" t="str">
            <v/>
          </cell>
          <cell r="K103" t="str">
            <v/>
          </cell>
          <cell r="L103" t="str">
            <v/>
          </cell>
          <cell r="M103" t="str">
            <v/>
          </cell>
        </row>
        <row r="104">
          <cell r="C104" t="str">
            <v/>
          </cell>
          <cell r="D104" t="str">
            <v/>
          </cell>
          <cell r="E104" t="str">
            <v/>
          </cell>
          <cell r="G104" t="str">
            <v/>
          </cell>
          <cell r="H104" t="str">
            <v/>
          </cell>
          <cell r="I104" t="str">
            <v/>
          </cell>
          <cell r="K104" t="str">
            <v/>
          </cell>
          <cell r="L104" t="str">
            <v/>
          </cell>
          <cell r="M104" t="str">
            <v/>
          </cell>
        </row>
        <row r="105">
          <cell r="C105" t="str">
            <v/>
          </cell>
          <cell r="D105" t="str">
            <v/>
          </cell>
          <cell r="E105" t="str">
            <v/>
          </cell>
          <cell r="G105" t="str">
            <v/>
          </cell>
          <cell r="H105" t="str">
            <v/>
          </cell>
          <cell r="I105" t="str">
            <v/>
          </cell>
          <cell r="K105" t="str">
            <v/>
          </cell>
          <cell r="L105" t="str">
            <v/>
          </cell>
          <cell r="M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  <cell r="G106" t="str">
            <v/>
          </cell>
          <cell r="H106" t="str">
            <v/>
          </cell>
          <cell r="I106" t="str">
            <v/>
          </cell>
          <cell r="K106" t="str">
            <v/>
          </cell>
          <cell r="L106" t="str">
            <v/>
          </cell>
          <cell r="M106" t="str">
            <v/>
          </cell>
        </row>
      </sheetData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PRVNT"/>
    </sheetNames>
    <definedNames>
      <definedName name="[Cluster Main].Quit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MOS"/>
      <sheetName val="Tooling"/>
      <sheetName val="Gauging"/>
      <sheetName val="KPC-M"/>
      <sheetName val="Mfg equipment_TPM"/>
      <sheetName val="Action follow up"/>
    </sheetNames>
    <sheetDataSet>
      <sheetData sheetId="0"/>
      <sheetData sheetId="1">
        <row r="18">
          <cell r="L18">
            <v>5</v>
          </cell>
          <cell r="M18">
            <v>10</v>
          </cell>
          <cell r="N18">
            <v>50</v>
          </cell>
        </row>
        <row r="19">
          <cell r="L19" t="str">
            <v>Y</v>
          </cell>
          <cell r="M19">
            <v>206</v>
          </cell>
          <cell r="N19">
            <v>330</v>
          </cell>
          <cell r="O19">
            <v>0.62424242424242427</v>
          </cell>
        </row>
      </sheetData>
      <sheetData sheetId="2">
        <row r="16">
          <cell r="L16" t="str">
            <v>X</v>
          </cell>
          <cell r="M16">
            <v>136</v>
          </cell>
          <cell r="N16">
            <v>350</v>
          </cell>
          <cell r="O16">
            <v>0.38857142857142857</v>
          </cell>
        </row>
        <row r="17">
          <cell r="L17" t="str">
            <v>Y</v>
          </cell>
          <cell r="M17">
            <v>136</v>
          </cell>
          <cell r="N17">
            <v>350</v>
          </cell>
          <cell r="O17">
            <v>0.38857142857142857</v>
          </cell>
        </row>
      </sheetData>
      <sheetData sheetId="3">
        <row r="15">
          <cell r="L15" t="str">
            <v>X</v>
          </cell>
          <cell r="M15">
            <v>188</v>
          </cell>
          <cell r="N15">
            <v>310</v>
          </cell>
          <cell r="O15">
            <v>0.6064516129032258</v>
          </cell>
        </row>
        <row r="16">
          <cell r="L16" t="str">
            <v>Y</v>
          </cell>
          <cell r="M16">
            <v>188</v>
          </cell>
          <cell r="N16">
            <v>310</v>
          </cell>
          <cell r="O16">
            <v>0.6064516129032258</v>
          </cell>
        </row>
      </sheetData>
      <sheetData sheetId="4">
        <row r="12">
          <cell r="L12" t="str">
            <v>X</v>
          </cell>
          <cell r="M12">
            <v>63</v>
          </cell>
          <cell r="N12">
            <v>225</v>
          </cell>
          <cell r="O12">
            <v>0.28000000000000003</v>
          </cell>
        </row>
        <row r="13">
          <cell r="L13" t="str">
            <v>Y</v>
          </cell>
          <cell r="M13">
            <v>63</v>
          </cell>
          <cell r="N13">
            <v>225</v>
          </cell>
          <cell r="O13">
            <v>0.28000000000000003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ommon Info Page"/>
      <sheetName val=" Control Plan"/>
      <sheetName val="fmea"/>
      <sheetName val="Process Flow "/>
      <sheetName val="Warrant"/>
    </sheetNames>
    <sheetDataSet>
      <sheetData sheetId="0">
        <row r="1">
          <cell r="A1" t="str">
            <v>Customer:</v>
          </cell>
          <cell r="B1" t="str">
            <v>Cust. Name</v>
          </cell>
        </row>
        <row r="3">
          <cell r="A3" t="str">
            <v>Customer Part Number:</v>
          </cell>
          <cell r="B3" t="str">
            <v>Cust. Part #</v>
          </cell>
        </row>
        <row r="5">
          <cell r="A5" t="str">
            <v>DJ Part Number:</v>
          </cell>
          <cell r="B5" t="str">
            <v>DJ Part #</v>
          </cell>
        </row>
        <row r="7">
          <cell r="A7" t="str">
            <v>Part Name:</v>
          </cell>
          <cell r="B7" t="str">
            <v>part name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3"/>
  <sheetViews>
    <sheetView tabSelected="1" zoomScale="85" zoomScaleNormal="85" workbookViewId="0">
      <selection activeCell="D1" sqref="D1:W1"/>
    </sheetView>
  </sheetViews>
  <sheetFormatPr defaultColWidth="9.109375" defaultRowHeight="13.8" x14ac:dyDescent="0.3"/>
  <cols>
    <col min="1" max="25" width="5.6640625" style="1" customWidth="1"/>
    <col min="26" max="36" width="10.6640625" style="1" customWidth="1"/>
    <col min="37" max="16384" width="9.109375" style="1"/>
  </cols>
  <sheetData>
    <row r="1" spans="1:45" ht="74.25" customHeight="1" x14ac:dyDescent="0.3">
      <c r="A1" s="100" t="s">
        <v>53</v>
      </c>
      <c r="B1" s="101"/>
      <c r="C1" s="101"/>
      <c r="D1" s="70" t="s">
        <v>27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Z1" s="70" t="s">
        <v>47</v>
      </c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2"/>
      <c r="AL1" s="2"/>
      <c r="AM1" s="2"/>
      <c r="AN1" s="2"/>
      <c r="AO1" s="2"/>
      <c r="AP1" s="2"/>
      <c r="AQ1" s="2"/>
      <c r="AR1" s="2"/>
      <c r="AS1" s="2"/>
    </row>
    <row r="2" spans="1:45" ht="3.6" customHeight="1" x14ac:dyDescent="0.3">
      <c r="A2" s="3"/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</row>
    <row r="3" spans="1:45" s="5" customFormat="1" ht="9.9" customHeight="1" x14ac:dyDescent="0.3">
      <c r="A3" s="103" t="s">
        <v>28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</row>
    <row r="4" spans="1:45" s="5" customFormat="1" ht="9.9" customHeight="1" x14ac:dyDescent="0.3">
      <c r="A4" s="104" t="s">
        <v>29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AA4" s="6"/>
      <c r="AB4" s="6"/>
      <c r="AC4" s="6"/>
      <c r="AD4" s="7"/>
      <c r="AE4" s="7"/>
      <c r="AF4" s="7"/>
      <c r="AG4" s="7"/>
      <c r="AI4" s="6"/>
      <c r="AJ4" s="6"/>
      <c r="AK4" s="8"/>
      <c r="AL4" s="8"/>
      <c r="AM4" s="8"/>
      <c r="AN4" s="8"/>
    </row>
    <row r="5" spans="1:45" s="5" customFormat="1" ht="3.6" customHeight="1" thickBot="1" x14ac:dyDescent="0.3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</row>
    <row r="6" spans="1:45" ht="30" customHeight="1" thickBot="1" x14ac:dyDescent="0.35">
      <c r="A6" s="115" t="s">
        <v>36</v>
      </c>
      <c r="B6" s="114"/>
      <c r="C6" s="114"/>
      <c r="D6" s="122"/>
      <c r="E6" s="118"/>
      <c r="F6" s="118"/>
      <c r="G6" s="118"/>
      <c r="H6" s="119"/>
      <c r="I6" s="115" t="s">
        <v>35</v>
      </c>
      <c r="J6" s="114"/>
      <c r="K6" s="114"/>
      <c r="L6" s="122"/>
      <c r="M6" s="118"/>
      <c r="N6" s="118"/>
      <c r="O6" s="118"/>
      <c r="P6" s="119"/>
      <c r="Q6" s="115" t="s">
        <v>38</v>
      </c>
      <c r="R6" s="114"/>
      <c r="S6" s="114"/>
      <c r="T6" s="118"/>
      <c r="U6" s="118"/>
      <c r="V6" s="118"/>
      <c r="W6" s="119"/>
      <c r="Z6" s="71" t="s">
        <v>37</v>
      </c>
      <c r="AA6" s="72"/>
      <c r="AB6" s="73">
        <f>E7</f>
        <v>0</v>
      </c>
      <c r="AC6" s="74"/>
      <c r="AD6" s="9" t="s">
        <v>34</v>
      </c>
      <c r="AE6" s="10">
        <f>M7</f>
        <v>0</v>
      </c>
      <c r="AF6" s="67" t="s">
        <v>41</v>
      </c>
      <c r="AG6" s="67"/>
      <c r="AH6" s="68">
        <f>T7</f>
        <v>0</v>
      </c>
      <c r="AI6" s="68"/>
      <c r="AJ6" s="69"/>
    </row>
    <row r="7" spans="1:45" ht="30" customHeight="1" thickBot="1" x14ac:dyDescent="0.35">
      <c r="A7" s="115" t="s">
        <v>37</v>
      </c>
      <c r="B7" s="114"/>
      <c r="C7" s="114"/>
      <c r="D7" s="122"/>
      <c r="E7" s="116"/>
      <c r="F7" s="116"/>
      <c r="G7" s="116"/>
      <c r="H7" s="117"/>
      <c r="I7" s="115" t="s">
        <v>34</v>
      </c>
      <c r="J7" s="114"/>
      <c r="K7" s="114"/>
      <c r="L7" s="122"/>
      <c r="M7" s="116"/>
      <c r="N7" s="116"/>
      <c r="O7" s="116"/>
      <c r="P7" s="117"/>
      <c r="Q7" s="113" t="s">
        <v>41</v>
      </c>
      <c r="R7" s="114"/>
      <c r="S7" s="114"/>
      <c r="T7" s="120"/>
      <c r="U7" s="120"/>
      <c r="V7" s="120"/>
      <c r="W7" s="121"/>
      <c r="Z7" s="11" t="s">
        <v>45</v>
      </c>
      <c r="AA7" s="12" t="s">
        <v>46</v>
      </c>
      <c r="AB7" s="60" t="s">
        <v>6</v>
      </c>
      <c r="AC7" s="60" t="s">
        <v>7</v>
      </c>
      <c r="AD7" s="60" t="s">
        <v>8</v>
      </c>
      <c r="AE7" s="60" t="s">
        <v>26</v>
      </c>
      <c r="AF7" s="60" t="s">
        <v>9</v>
      </c>
      <c r="AG7" s="60" t="s">
        <v>10</v>
      </c>
      <c r="AH7" s="60" t="s">
        <v>11</v>
      </c>
      <c r="AI7" s="60" t="s">
        <v>24</v>
      </c>
      <c r="AJ7" s="60" t="s">
        <v>25</v>
      </c>
    </row>
    <row r="8" spans="1:45" ht="15" thickBot="1" x14ac:dyDescent="0.35">
      <c r="A8" s="10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7"/>
      <c r="Z8" s="13" t="s">
        <v>44</v>
      </c>
      <c r="AA8" s="13" t="s">
        <v>5</v>
      </c>
      <c r="AB8" s="60"/>
      <c r="AC8" s="60" t="s">
        <v>7</v>
      </c>
      <c r="AD8" s="60" t="s">
        <v>8</v>
      </c>
      <c r="AE8" s="60" t="s">
        <v>26</v>
      </c>
      <c r="AF8" s="60" t="s">
        <v>9</v>
      </c>
      <c r="AG8" s="60" t="s">
        <v>10</v>
      </c>
      <c r="AH8" s="60" t="s">
        <v>11</v>
      </c>
      <c r="AI8" s="60" t="s">
        <v>24</v>
      </c>
      <c r="AJ8" s="60" t="s">
        <v>25</v>
      </c>
    </row>
    <row r="9" spans="1:45" ht="28.5" customHeight="1" thickBot="1" x14ac:dyDescent="0.35">
      <c r="A9" s="71" t="s">
        <v>31</v>
      </c>
      <c r="B9" s="72"/>
      <c r="C9" s="72"/>
      <c r="D9" s="72"/>
      <c r="E9" s="110"/>
      <c r="F9" s="111"/>
      <c r="G9" s="111"/>
      <c r="H9" s="112"/>
      <c r="I9" s="72" t="s">
        <v>30</v>
      </c>
      <c r="J9" s="72"/>
      <c r="K9" s="72"/>
      <c r="L9" s="72"/>
      <c r="M9" s="108"/>
      <c r="N9" s="108"/>
      <c r="O9" s="108"/>
      <c r="P9" s="72" t="s">
        <v>32</v>
      </c>
      <c r="Q9" s="72"/>
      <c r="R9" s="72"/>
      <c r="S9" s="72"/>
      <c r="T9" s="108"/>
      <c r="U9" s="108"/>
      <c r="V9" s="108"/>
      <c r="W9" s="109"/>
      <c r="Z9" s="14"/>
      <c r="AA9" s="14"/>
      <c r="AB9" s="61"/>
      <c r="AC9" s="61"/>
      <c r="AD9" s="61"/>
      <c r="AE9" s="61"/>
      <c r="AF9" s="61"/>
      <c r="AG9" s="61"/>
      <c r="AH9" s="61"/>
      <c r="AI9" s="61"/>
      <c r="AJ9" s="61"/>
    </row>
    <row r="10" spans="1:45" ht="15" thickBot="1" x14ac:dyDescent="0.35">
      <c r="A10" s="97" t="s">
        <v>33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9"/>
      <c r="Z10" s="45">
        <v>1</v>
      </c>
      <c r="AA10" s="46"/>
      <c r="AB10" s="34" t="e">
        <f t="shared" ref="AB10:AB41" si="0">$P$11-3*$P$12/$V$12</f>
        <v>#DIV/0!</v>
      </c>
      <c r="AC10" s="34" t="e">
        <f t="shared" ref="AC10:AC41" si="1">$P$11</f>
        <v>#DIV/0!</v>
      </c>
      <c r="AD10" s="34" t="e">
        <f t="shared" ref="AD10:AD41" si="2">$P$11+3*$P$12/$V$12</f>
        <v>#DIV/0!</v>
      </c>
      <c r="AE10" s="34"/>
      <c r="AF10" s="34"/>
      <c r="AG10" s="34"/>
      <c r="AH10" s="34"/>
      <c r="AI10" s="34">
        <f>T9</f>
        <v>0</v>
      </c>
      <c r="AJ10" s="34">
        <f t="shared" ref="AJ10:AJ41" si="3">$M$9</f>
        <v>0</v>
      </c>
    </row>
    <row r="11" spans="1:45" ht="15.6" customHeight="1" x14ac:dyDescent="0.3">
      <c r="A11" s="93" t="s">
        <v>39</v>
      </c>
      <c r="B11" s="62"/>
      <c r="C11" s="62"/>
      <c r="D11" s="62"/>
      <c r="E11" s="95">
        <f>COUNTA(AA10:AA59)</f>
        <v>0</v>
      </c>
      <c r="F11" s="62" t="s">
        <v>40</v>
      </c>
      <c r="G11" s="62"/>
      <c r="H11" s="62"/>
      <c r="I11" s="62"/>
      <c r="J11" s="62"/>
      <c r="K11" s="88"/>
      <c r="L11" s="62" t="s">
        <v>0</v>
      </c>
      <c r="M11" s="62"/>
      <c r="N11" s="62"/>
      <c r="O11" s="62"/>
      <c r="P11" s="91" t="e">
        <f>SUMIF(AA10:AA59,"&gt;-99999",AA10:AA59)/$E$11</f>
        <v>#DIV/0!</v>
      </c>
      <c r="Q11" s="91"/>
      <c r="R11" s="91"/>
      <c r="S11" s="15" t="s">
        <v>1</v>
      </c>
      <c r="T11" s="83" t="s">
        <v>2</v>
      </c>
      <c r="U11" s="84"/>
      <c r="V11" s="83" t="s">
        <v>3</v>
      </c>
      <c r="W11" s="86"/>
      <c r="Z11" s="45">
        <v>2</v>
      </c>
      <c r="AA11" s="46"/>
      <c r="AB11" s="34" t="e">
        <f t="shared" si="0"/>
        <v>#DIV/0!</v>
      </c>
      <c r="AC11" s="34" t="e">
        <f t="shared" si="1"/>
        <v>#DIV/0!</v>
      </c>
      <c r="AD11" s="34" t="e">
        <f t="shared" si="2"/>
        <v>#DIV/0!</v>
      </c>
      <c r="AE11" s="34" t="e">
        <f t="shared" ref="AE11:AE42" si="4">IF(AA11&lt;&gt;"",IF($K$11=2,ABS(AA10-AA11),NA()),NA())</f>
        <v>#N/A</v>
      </c>
      <c r="AF11" s="34" t="e">
        <f>IF($K$11=2,$S$12*$P$12,NA())</f>
        <v>#N/A</v>
      </c>
      <c r="AG11" s="34" t="e">
        <f>IF($K$11=2,$P$12,NA())</f>
        <v>#N/A</v>
      </c>
      <c r="AH11" s="34" t="e">
        <f>IF($K$11=2,$T$12*$P$12,NA())</f>
        <v>#N/A</v>
      </c>
      <c r="AI11" s="34">
        <v>0.05</v>
      </c>
      <c r="AJ11" s="34">
        <f t="shared" si="3"/>
        <v>0</v>
      </c>
    </row>
    <row r="12" spans="1:45" ht="15.6" customHeight="1" thickBot="1" x14ac:dyDescent="0.35">
      <c r="A12" s="94"/>
      <c r="B12" s="90"/>
      <c r="C12" s="90"/>
      <c r="D12" s="90"/>
      <c r="E12" s="96"/>
      <c r="F12" s="90"/>
      <c r="G12" s="90"/>
      <c r="H12" s="90"/>
      <c r="I12" s="90"/>
      <c r="J12" s="90"/>
      <c r="K12" s="89"/>
      <c r="L12" s="90" t="s">
        <v>4</v>
      </c>
      <c r="M12" s="90"/>
      <c r="N12" s="90"/>
      <c r="O12" s="90"/>
      <c r="P12" s="92">
        <f>SUMIF(AE11:AE59,"&gt;-99999",AE11:AE59)/(E11-K11+1)</f>
        <v>0</v>
      </c>
      <c r="Q12" s="92"/>
      <c r="R12" s="92"/>
      <c r="S12" s="16" t="e">
        <f>VLOOKUP($K$11,$A$90:$H$98,3)</f>
        <v>#N/A</v>
      </c>
      <c r="T12" s="85" t="e">
        <f>VLOOKUP($K$11,$A$90:$H$98,4)</f>
        <v>#N/A</v>
      </c>
      <c r="U12" s="85"/>
      <c r="V12" s="85" t="e">
        <f>VLOOKUP($K$11,$A$90:$H$98,5)</f>
        <v>#N/A</v>
      </c>
      <c r="W12" s="87"/>
      <c r="Z12" s="45">
        <v>3</v>
      </c>
      <c r="AA12" s="46"/>
      <c r="AB12" s="34" t="e">
        <f t="shared" si="0"/>
        <v>#DIV/0!</v>
      </c>
      <c r="AC12" s="34" t="e">
        <f t="shared" si="1"/>
        <v>#DIV/0!</v>
      </c>
      <c r="AD12" s="34" t="e">
        <f t="shared" si="2"/>
        <v>#DIV/0!</v>
      </c>
      <c r="AE12" s="34" t="e">
        <f t="shared" si="4"/>
        <v>#N/A</v>
      </c>
      <c r="AF12" s="34" t="e">
        <f>IF($K$11&lt;=3,$S$12*$P$12,NA())</f>
        <v>#N/A</v>
      </c>
      <c r="AG12" s="34">
        <f>IF($K$11&lt;=3,$P$12, NA())</f>
        <v>0</v>
      </c>
      <c r="AH12" s="34" t="e">
        <f>IF($K$11&lt;=3,$T$12*$P$12,NA())</f>
        <v>#N/A</v>
      </c>
      <c r="AI12" s="34">
        <v>0.05</v>
      </c>
      <c r="AJ12" s="34">
        <f t="shared" si="3"/>
        <v>0</v>
      </c>
    </row>
    <row r="13" spans="1:45" ht="15.75" customHeight="1" x14ac:dyDescent="0.3">
      <c r="A13" s="77" t="s">
        <v>42</v>
      </c>
      <c r="B13" s="78"/>
      <c r="C13" s="78"/>
      <c r="D13" s="78"/>
      <c r="E13" s="78"/>
      <c r="F13" s="78"/>
      <c r="G13" s="78"/>
      <c r="H13" s="78"/>
      <c r="I13" s="79" t="e">
        <f>AVERAGE(AA10:AA59)</f>
        <v>#DIV/0!</v>
      </c>
      <c r="J13" s="79"/>
      <c r="K13" s="80"/>
      <c r="L13" s="62" t="s">
        <v>12</v>
      </c>
      <c r="M13" s="62"/>
      <c r="N13" s="62"/>
      <c r="O13" s="62" t="s">
        <v>13</v>
      </c>
      <c r="P13" s="62"/>
      <c r="Q13" s="62"/>
      <c r="R13" s="62" t="s">
        <v>14</v>
      </c>
      <c r="S13" s="62"/>
      <c r="T13" s="62"/>
      <c r="U13" s="62" t="s">
        <v>15</v>
      </c>
      <c r="V13" s="62"/>
      <c r="W13" s="63"/>
      <c r="Z13" s="45">
        <v>4</v>
      </c>
      <c r="AA13" s="46"/>
      <c r="AB13" s="34" t="e">
        <f t="shared" si="0"/>
        <v>#DIV/0!</v>
      </c>
      <c r="AC13" s="34" t="e">
        <f t="shared" si="1"/>
        <v>#DIV/0!</v>
      </c>
      <c r="AD13" s="34" t="e">
        <f t="shared" si="2"/>
        <v>#DIV/0!</v>
      </c>
      <c r="AE13" s="34" t="e">
        <f t="shared" si="4"/>
        <v>#N/A</v>
      </c>
      <c r="AF13" s="34" t="e">
        <f>IF($K$11&lt;=4,$S$12*$P$12,NA())</f>
        <v>#N/A</v>
      </c>
      <c r="AG13" s="34">
        <f>IF($K$11&lt;=4,$P$12,NA())</f>
        <v>0</v>
      </c>
      <c r="AH13" s="34" t="e">
        <f>IF($K$11&lt;=4,$T$12*$P$12,NA())</f>
        <v>#N/A</v>
      </c>
      <c r="AI13" s="34">
        <v>0.05</v>
      </c>
      <c r="AJ13" s="34">
        <f t="shared" si="3"/>
        <v>0</v>
      </c>
    </row>
    <row r="14" spans="1:45" ht="15" thickBot="1" x14ac:dyDescent="0.35">
      <c r="A14" s="75" t="s">
        <v>43</v>
      </c>
      <c r="B14" s="76"/>
      <c r="C14" s="76"/>
      <c r="D14" s="76"/>
      <c r="E14" s="76"/>
      <c r="F14" s="76"/>
      <c r="G14" s="76"/>
      <c r="H14" s="76"/>
      <c r="I14" s="81" t="e">
        <f>STDEV(AA10:AA59)</f>
        <v>#DIV/0!</v>
      </c>
      <c r="J14" s="81"/>
      <c r="K14" s="82"/>
      <c r="L14" s="66" t="e">
        <f>(M9-T9)/(6*I14)</f>
        <v>#DIV/0!</v>
      </c>
      <c r="M14" s="64"/>
      <c r="N14" s="64"/>
      <c r="O14" s="64" t="e">
        <f>(I13-T9)/(3*I14)</f>
        <v>#DIV/0!</v>
      </c>
      <c r="P14" s="64"/>
      <c r="Q14" s="64"/>
      <c r="R14" s="64" t="e">
        <f>(M9-I13)/(3*I14)</f>
        <v>#DIV/0!</v>
      </c>
      <c r="S14" s="64"/>
      <c r="T14" s="64"/>
      <c r="U14" s="64" t="e">
        <f>MIN(O14,R14)</f>
        <v>#DIV/0!</v>
      </c>
      <c r="V14" s="64"/>
      <c r="W14" s="65"/>
      <c r="Z14" s="45">
        <v>5</v>
      </c>
      <c r="AA14" s="46"/>
      <c r="AB14" s="34" t="e">
        <f t="shared" si="0"/>
        <v>#DIV/0!</v>
      </c>
      <c r="AC14" s="34" t="e">
        <f t="shared" si="1"/>
        <v>#DIV/0!</v>
      </c>
      <c r="AD14" s="34" t="e">
        <f t="shared" si="2"/>
        <v>#DIV/0!</v>
      </c>
      <c r="AE14" s="34" t="e">
        <f t="shared" si="4"/>
        <v>#N/A</v>
      </c>
      <c r="AF14" s="34" t="e">
        <f>IF($K$11&lt;=5,$S$12*$P$12,NA())</f>
        <v>#N/A</v>
      </c>
      <c r="AG14" s="34">
        <f>IF($K$11&lt;=5,$P$12,NA())</f>
        <v>0</v>
      </c>
      <c r="AH14" s="34" t="e">
        <f>IF($K$11&lt;=5,$T$12*$P$12,NA())</f>
        <v>#N/A</v>
      </c>
      <c r="AI14" s="34">
        <v>0.05</v>
      </c>
      <c r="AJ14" s="34">
        <f t="shared" si="3"/>
        <v>0</v>
      </c>
    </row>
    <row r="15" spans="1:45" ht="15.75" customHeight="1" x14ac:dyDescent="0.3">
      <c r="A15" s="54" t="s">
        <v>49</v>
      </c>
      <c r="B15" s="55"/>
      <c r="C15" s="55"/>
      <c r="D15" s="55"/>
      <c r="E15" s="55"/>
      <c r="F15" s="55"/>
      <c r="G15" s="55"/>
      <c r="H15" s="55"/>
      <c r="I15" s="55"/>
      <c r="J15" s="55"/>
      <c r="K15" s="56"/>
      <c r="L15" s="48" t="e">
        <f>IF(U14&gt;=K89,M89,IF(U14&gt;=K90,M90,M91))</f>
        <v>#DIV/0!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50"/>
      <c r="Z15" s="45">
        <v>6</v>
      </c>
      <c r="AA15" s="46"/>
      <c r="AB15" s="34" t="e">
        <f t="shared" si="0"/>
        <v>#DIV/0!</v>
      </c>
      <c r="AC15" s="34" t="e">
        <f t="shared" si="1"/>
        <v>#DIV/0!</v>
      </c>
      <c r="AD15" s="34" t="e">
        <f t="shared" si="2"/>
        <v>#DIV/0!</v>
      </c>
      <c r="AE15" s="34" t="e">
        <f t="shared" si="4"/>
        <v>#N/A</v>
      </c>
      <c r="AF15" s="34" t="e">
        <f t="shared" ref="AF15:AF59" si="5">$S$12*$P$12</f>
        <v>#N/A</v>
      </c>
      <c r="AG15" s="34">
        <f t="shared" ref="AG15:AG59" si="6">$P$12</f>
        <v>0</v>
      </c>
      <c r="AH15" s="34" t="e">
        <f t="shared" ref="AH15:AH59" si="7">$T$12*$P$12</f>
        <v>#N/A</v>
      </c>
      <c r="AI15" s="34">
        <v>0.05</v>
      </c>
      <c r="AJ15" s="34">
        <f t="shared" si="3"/>
        <v>0</v>
      </c>
    </row>
    <row r="16" spans="1:45" ht="15" customHeight="1" thickBot="1" x14ac:dyDescent="0.35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9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3"/>
      <c r="Z16" s="45">
        <v>7</v>
      </c>
      <c r="AA16" s="46"/>
      <c r="AB16" s="34" t="e">
        <f t="shared" si="0"/>
        <v>#DIV/0!</v>
      </c>
      <c r="AC16" s="34" t="e">
        <f t="shared" si="1"/>
        <v>#DIV/0!</v>
      </c>
      <c r="AD16" s="34" t="e">
        <f t="shared" si="2"/>
        <v>#DIV/0!</v>
      </c>
      <c r="AE16" s="34" t="e">
        <f t="shared" si="4"/>
        <v>#N/A</v>
      </c>
      <c r="AF16" s="34" t="e">
        <f t="shared" si="5"/>
        <v>#N/A</v>
      </c>
      <c r="AG16" s="34">
        <f t="shared" si="6"/>
        <v>0</v>
      </c>
      <c r="AH16" s="34" t="e">
        <f t="shared" si="7"/>
        <v>#N/A</v>
      </c>
      <c r="AI16" s="34">
        <v>0.05</v>
      </c>
      <c r="AJ16" s="34">
        <f t="shared" si="3"/>
        <v>0</v>
      </c>
    </row>
    <row r="17" spans="3:36" x14ac:dyDescent="0.3">
      <c r="Z17" s="45">
        <v>8</v>
      </c>
      <c r="AA17" s="46"/>
      <c r="AB17" s="34" t="e">
        <f t="shared" si="0"/>
        <v>#DIV/0!</v>
      </c>
      <c r="AC17" s="34" t="e">
        <f t="shared" si="1"/>
        <v>#DIV/0!</v>
      </c>
      <c r="AD17" s="34" t="e">
        <f t="shared" si="2"/>
        <v>#DIV/0!</v>
      </c>
      <c r="AE17" s="34" t="e">
        <f t="shared" si="4"/>
        <v>#N/A</v>
      </c>
      <c r="AF17" s="34" t="e">
        <f t="shared" si="5"/>
        <v>#N/A</v>
      </c>
      <c r="AG17" s="34">
        <f t="shared" si="6"/>
        <v>0</v>
      </c>
      <c r="AH17" s="34" t="e">
        <f t="shared" si="7"/>
        <v>#N/A</v>
      </c>
      <c r="AI17" s="34">
        <v>0.05</v>
      </c>
      <c r="AJ17" s="34">
        <f t="shared" si="3"/>
        <v>0</v>
      </c>
    </row>
    <row r="18" spans="3:36" x14ac:dyDescent="0.3">
      <c r="D18" s="17"/>
      <c r="E18" s="17"/>
      <c r="G18" s="18"/>
      <c r="Z18" s="45">
        <v>9</v>
      </c>
      <c r="AA18" s="46"/>
      <c r="AB18" s="34" t="e">
        <f t="shared" si="0"/>
        <v>#DIV/0!</v>
      </c>
      <c r="AC18" s="34" t="e">
        <f t="shared" si="1"/>
        <v>#DIV/0!</v>
      </c>
      <c r="AD18" s="34" t="e">
        <f t="shared" si="2"/>
        <v>#DIV/0!</v>
      </c>
      <c r="AE18" s="34" t="e">
        <f t="shared" si="4"/>
        <v>#N/A</v>
      </c>
      <c r="AF18" s="34" t="e">
        <f t="shared" si="5"/>
        <v>#N/A</v>
      </c>
      <c r="AG18" s="34">
        <f t="shared" si="6"/>
        <v>0</v>
      </c>
      <c r="AH18" s="34" t="e">
        <f t="shared" si="7"/>
        <v>#N/A</v>
      </c>
      <c r="AI18" s="34">
        <v>0.05</v>
      </c>
      <c r="AJ18" s="34">
        <f t="shared" si="3"/>
        <v>0</v>
      </c>
    </row>
    <row r="19" spans="3:36" x14ac:dyDescent="0.3">
      <c r="D19" s="17"/>
      <c r="E19" s="17"/>
      <c r="G19" s="18"/>
      <c r="L19" s="19"/>
      <c r="Z19" s="45">
        <v>10</v>
      </c>
      <c r="AA19" s="46"/>
      <c r="AB19" s="34" t="e">
        <f t="shared" si="0"/>
        <v>#DIV/0!</v>
      </c>
      <c r="AC19" s="34" t="e">
        <f t="shared" si="1"/>
        <v>#DIV/0!</v>
      </c>
      <c r="AD19" s="34" t="e">
        <f t="shared" si="2"/>
        <v>#DIV/0!</v>
      </c>
      <c r="AE19" s="34" t="e">
        <f t="shared" si="4"/>
        <v>#N/A</v>
      </c>
      <c r="AF19" s="34" t="e">
        <f t="shared" si="5"/>
        <v>#N/A</v>
      </c>
      <c r="AG19" s="34">
        <f t="shared" si="6"/>
        <v>0</v>
      </c>
      <c r="AH19" s="34" t="e">
        <f t="shared" si="7"/>
        <v>#N/A</v>
      </c>
      <c r="AI19" s="34">
        <v>0.05</v>
      </c>
      <c r="AJ19" s="34">
        <f t="shared" si="3"/>
        <v>0</v>
      </c>
    </row>
    <row r="20" spans="3:36" x14ac:dyDescent="0.3">
      <c r="L20" s="20"/>
      <c r="Z20" s="45">
        <v>11</v>
      </c>
      <c r="AA20" s="46"/>
      <c r="AB20" s="34" t="e">
        <f t="shared" si="0"/>
        <v>#DIV/0!</v>
      </c>
      <c r="AC20" s="34" t="e">
        <f t="shared" si="1"/>
        <v>#DIV/0!</v>
      </c>
      <c r="AD20" s="34" t="e">
        <f t="shared" si="2"/>
        <v>#DIV/0!</v>
      </c>
      <c r="AE20" s="34" t="e">
        <f t="shared" si="4"/>
        <v>#N/A</v>
      </c>
      <c r="AF20" s="34" t="e">
        <f t="shared" si="5"/>
        <v>#N/A</v>
      </c>
      <c r="AG20" s="34">
        <f t="shared" si="6"/>
        <v>0</v>
      </c>
      <c r="AH20" s="34" t="e">
        <f t="shared" si="7"/>
        <v>#N/A</v>
      </c>
      <c r="AI20" s="34">
        <v>0.05</v>
      </c>
      <c r="AJ20" s="34">
        <f t="shared" si="3"/>
        <v>0</v>
      </c>
    </row>
    <row r="21" spans="3:36" x14ac:dyDescent="0.3">
      <c r="L21" s="20"/>
      <c r="Z21" s="45">
        <v>12</v>
      </c>
      <c r="AA21" s="46"/>
      <c r="AB21" s="34" t="e">
        <f t="shared" si="0"/>
        <v>#DIV/0!</v>
      </c>
      <c r="AC21" s="34" t="e">
        <f t="shared" si="1"/>
        <v>#DIV/0!</v>
      </c>
      <c r="AD21" s="34" t="e">
        <f t="shared" si="2"/>
        <v>#DIV/0!</v>
      </c>
      <c r="AE21" s="34" t="e">
        <f t="shared" si="4"/>
        <v>#N/A</v>
      </c>
      <c r="AF21" s="34" t="e">
        <f t="shared" si="5"/>
        <v>#N/A</v>
      </c>
      <c r="AG21" s="34">
        <f t="shared" si="6"/>
        <v>0</v>
      </c>
      <c r="AH21" s="34" t="e">
        <f t="shared" si="7"/>
        <v>#N/A</v>
      </c>
      <c r="AI21" s="34">
        <v>0.05</v>
      </c>
      <c r="AJ21" s="34">
        <f t="shared" si="3"/>
        <v>0</v>
      </c>
    </row>
    <row r="22" spans="3:36" x14ac:dyDescent="0.3">
      <c r="C22" s="21"/>
      <c r="D22" s="21"/>
      <c r="E22" s="21"/>
      <c r="L22" s="20"/>
      <c r="Z22" s="45">
        <v>13</v>
      </c>
      <c r="AA22" s="46"/>
      <c r="AB22" s="34" t="e">
        <f t="shared" si="0"/>
        <v>#DIV/0!</v>
      </c>
      <c r="AC22" s="34" t="e">
        <f t="shared" si="1"/>
        <v>#DIV/0!</v>
      </c>
      <c r="AD22" s="34" t="e">
        <f t="shared" si="2"/>
        <v>#DIV/0!</v>
      </c>
      <c r="AE22" s="34" t="e">
        <f t="shared" si="4"/>
        <v>#N/A</v>
      </c>
      <c r="AF22" s="34" t="e">
        <f t="shared" si="5"/>
        <v>#N/A</v>
      </c>
      <c r="AG22" s="34">
        <f t="shared" si="6"/>
        <v>0</v>
      </c>
      <c r="AH22" s="34" t="e">
        <f t="shared" si="7"/>
        <v>#N/A</v>
      </c>
      <c r="AI22" s="34">
        <v>0.05</v>
      </c>
      <c r="AJ22" s="34">
        <f t="shared" si="3"/>
        <v>0</v>
      </c>
    </row>
    <row r="23" spans="3:36" x14ac:dyDescent="0.3">
      <c r="L23" s="20"/>
      <c r="Z23" s="45">
        <v>14</v>
      </c>
      <c r="AA23" s="46"/>
      <c r="AB23" s="34" t="e">
        <f t="shared" si="0"/>
        <v>#DIV/0!</v>
      </c>
      <c r="AC23" s="34" t="e">
        <f t="shared" si="1"/>
        <v>#DIV/0!</v>
      </c>
      <c r="AD23" s="34" t="e">
        <f t="shared" si="2"/>
        <v>#DIV/0!</v>
      </c>
      <c r="AE23" s="34" t="e">
        <f t="shared" si="4"/>
        <v>#N/A</v>
      </c>
      <c r="AF23" s="34" t="e">
        <f t="shared" si="5"/>
        <v>#N/A</v>
      </c>
      <c r="AG23" s="34">
        <f t="shared" si="6"/>
        <v>0</v>
      </c>
      <c r="AH23" s="34" t="e">
        <f t="shared" si="7"/>
        <v>#N/A</v>
      </c>
      <c r="AI23" s="34">
        <v>0.05</v>
      </c>
      <c r="AJ23" s="34">
        <f t="shared" si="3"/>
        <v>0</v>
      </c>
    </row>
    <row r="24" spans="3:36" x14ac:dyDescent="0.3">
      <c r="L24" s="20"/>
      <c r="Z24" s="45">
        <v>15</v>
      </c>
      <c r="AA24" s="46"/>
      <c r="AB24" s="34" t="e">
        <f t="shared" si="0"/>
        <v>#DIV/0!</v>
      </c>
      <c r="AC24" s="34" t="e">
        <f t="shared" si="1"/>
        <v>#DIV/0!</v>
      </c>
      <c r="AD24" s="34" t="e">
        <f t="shared" si="2"/>
        <v>#DIV/0!</v>
      </c>
      <c r="AE24" s="34" t="e">
        <f t="shared" si="4"/>
        <v>#N/A</v>
      </c>
      <c r="AF24" s="34" t="e">
        <f t="shared" si="5"/>
        <v>#N/A</v>
      </c>
      <c r="AG24" s="34">
        <f t="shared" si="6"/>
        <v>0</v>
      </c>
      <c r="AH24" s="34" t="e">
        <f t="shared" si="7"/>
        <v>#N/A</v>
      </c>
      <c r="AI24" s="34">
        <v>0.05</v>
      </c>
      <c r="AJ24" s="34">
        <f t="shared" si="3"/>
        <v>0</v>
      </c>
    </row>
    <row r="25" spans="3:36" x14ac:dyDescent="0.3">
      <c r="L25" s="20"/>
      <c r="Z25" s="45">
        <v>16</v>
      </c>
      <c r="AA25" s="46"/>
      <c r="AB25" s="34" t="e">
        <f t="shared" si="0"/>
        <v>#DIV/0!</v>
      </c>
      <c r="AC25" s="34" t="e">
        <f t="shared" si="1"/>
        <v>#DIV/0!</v>
      </c>
      <c r="AD25" s="34" t="e">
        <f t="shared" si="2"/>
        <v>#DIV/0!</v>
      </c>
      <c r="AE25" s="34" t="e">
        <f t="shared" si="4"/>
        <v>#N/A</v>
      </c>
      <c r="AF25" s="34" t="e">
        <f t="shared" si="5"/>
        <v>#N/A</v>
      </c>
      <c r="AG25" s="34">
        <f t="shared" si="6"/>
        <v>0</v>
      </c>
      <c r="AH25" s="34" t="e">
        <f t="shared" si="7"/>
        <v>#N/A</v>
      </c>
      <c r="AI25" s="34">
        <v>0.05</v>
      </c>
      <c r="AJ25" s="34">
        <f t="shared" si="3"/>
        <v>0</v>
      </c>
    </row>
    <row r="26" spans="3:36" x14ac:dyDescent="0.3">
      <c r="L26" s="20"/>
      <c r="P26" s="20"/>
      <c r="Z26" s="45">
        <v>17</v>
      </c>
      <c r="AA26" s="46"/>
      <c r="AB26" s="34" t="e">
        <f t="shared" si="0"/>
        <v>#DIV/0!</v>
      </c>
      <c r="AC26" s="34" t="e">
        <f t="shared" si="1"/>
        <v>#DIV/0!</v>
      </c>
      <c r="AD26" s="34" t="e">
        <f t="shared" si="2"/>
        <v>#DIV/0!</v>
      </c>
      <c r="AE26" s="34" t="e">
        <f t="shared" si="4"/>
        <v>#N/A</v>
      </c>
      <c r="AF26" s="34" t="e">
        <f t="shared" si="5"/>
        <v>#N/A</v>
      </c>
      <c r="AG26" s="34">
        <f t="shared" si="6"/>
        <v>0</v>
      </c>
      <c r="AH26" s="34" t="e">
        <f t="shared" si="7"/>
        <v>#N/A</v>
      </c>
      <c r="AI26" s="34">
        <v>0.05</v>
      </c>
      <c r="AJ26" s="34">
        <f t="shared" si="3"/>
        <v>0</v>
      </c>
    </row>
    <row r="27" spans="3:36" x14ac:dyDescent="0.3">
      <c r="L27" s="20"/>
      <c r="P27" s="20"/>
      <c r="Z27" s="45">
        <v>18</v>
      </c>
      <c r="AA27" s="46"/>
      <c r="AB27" s="34" t="e">
        <f t="shared" si="0"/>
        <v>#DIV/0!</v>
      </c>
      <c r="AC27" s="34" t="e">
        <f t="shared" si="1"/>
        <v>#DIV/0!</v>
      </c>
      <c r="AD27" s="34" t="e">
        <f t="shared" si="2"/>
        <v>#DIV/0!</v>
      </c>
      <c r="AE27" s="34" t="e">
        <f t="shared" si="4"/>
        <v>#N/A</v>
      </c>
      <c r="AF27" s="34" t="e">
        <f t="shared" si="5"/>
        <v>#N/A</v>
      </c>
      <c r="AG27" s="34">
        <f t="shared" si="6"/>
        <v>0</v>
      </c>
      <c r="AH27" s="34" t="e">
        <f t="shared" si="7"/>
        <v>#N/A</v>
      </c>
      <c r="AI27" s="34">
        <v>0.05</v>
      </c>
      <c r="AJ27" s="34">
        <f t="shared" si="3"/>
        <v>0</v>
      </c>
    </row>
    <row r="28" spans="3:36" x14ac:dyDescent="0.3">
      <c r="L28" s="20"/>
      <c r="P28" s="20"/>
      <c r="Z28" s="45">
        <v>19</v>
      </c>
      <c r="AA28" s="46"/>
      <c r="AB28" s="34" t="e">
        <f t="shared" si="0"/>
        <v>#DIV/0!</v>
      </c>
      <c r="AC28" s="34" t="e">
        <f t="shared" si="1"/>
        <v>#DIV/0!</v>
      </c>
      <c r="AD28" s="34" t="e">
        <f t="shared" si="2"/>
        <v>#DIV/0!</v>
      </c>
      <c r="AE28" s="34" t="e">
        <f t="shared" si="4"/>
        <v>#N/A</v>
      </c>
      <c r="AF28" s="34" t="e">
        <f t="shared" si="5"/>
        <v>#N/A</v>
      </c>
      <c r="AG28" s="34">
        <f t="shared" si="6"/>
        <v>0</v>
      </c>
      <c r="AH28" s="34" t="e">
        <f t="shared" si="7"/>
        <v>#N/A</v>
      </c>
      <c r="AI28" s="34">
        <v>0.05</v>
      </c>
      <c r="AJ28" s="34">
        <f t="shared" si="3"/>
        <v>0</v>
      </c>
    </row>
    <row r="29" spans="3:36" x14ac:dyDescent="0.3">
      <c r="L29" s="20"/>
      <c r="P29" s="20"/>
      <c r="Z29" s="45">
        <v>20</v>
      </c>
      <c r="AA29" s="46"/>
      <c r="AB29" s="34" t="e">
        <f t="shared" si="0"/>
        <v>#DIV/0!</v>
      </c>
      <c r="AC29" s="34" t="e">
        <f t="shared" si="1"/>
        <v>#DIV/0!</v>
      </c>
      <c r="AD29" s="34" t="e">
        <f t="shared" si="2"/>
        <v>#DIV/0!</v>
      </c>
      <c r="AE29" s="34" t="e">
        <f t="shared" si="4"/>
        <v>#N/A</v>
      </c>
      <c r="AF29" s="34" t="e">
        <f t="shared" si="5"/>
        <v>#N/A</v>
      </c>
      <c r="AG29" s="34">
        <f t="shared" si="6"/>
        <v>0</v>
      </c>
      <c r="AH29" s="34" t="e">
        <f t="shared" si="7"/>
        <v>#N/A</v>
      </c>
      <c r="AI29" s="34">
        <v>0.05</v>
      </c>
      <c r="AJ29" s="34">
        <f t="shared" si="3"/>
        <v>0</v>
      </c>
    </row>
    <row r="30" spans="3:36" x14ac:dyDescent="0.3">
      <c r="L30" s="20"/>
      <c r="P30" s="20"/>
      <c r="Z30" s="45">
        <v>21</v>
      </c>
      <c r="AA30" s="46"/>
      <c r="AB30" s="34" t="e">
        <f t="shared" si="0"/>
        <v>#DIV/0!</v>
      </c>
      <c r="AC30" s="34" t="e">
        <f t="shared" si="1"/>
        <v>#DIV/0!</v>
      </c>
      <c r="AD30" s="34" t="e">
        <f t="shared" si="2"/>
        <v>#DIV/0!</v>
      </c>
      <c r="AE30" s="34" t="e">
        <f t="shared" si="4"/>
        <v>#N/A</v>
      </c>
      <c r="AF30" s="34" t="e">
        <f t="shared" si="5"/>
        <v>#N/A</v>
      </c>
      <c r="AG30" s="34">
        <f t="shared" si="6"/>
        <v>0</v>
      </c>
      <c r="AH30" s="34" t="e">
        <f t="shared" si="7"/>
        <v>#N/A</v>
      </c>
      <c r="AI30" s="34">
        <v>0.05</v>
      </c>
      <c r="AJ30" s="34">
        <f t="shared" si="3"/>
        <v>0</v>
      </c>
    </row>
    <row r="31" spans="3:36" ht="12.75" customHeight="1" x14ac:dyDescent="0.3">
      <c r="L31" s="20"/>
      <c r="Z31" s="45">
        <v>22</v>
      </c>
      <c r="AA31" s="46"/>
      <c r="AB31" s="34" t="e">
        <f t="shared" si="0"/>
        <v>#DIV/0!</v>
      </c>
      <c r="AC31" s="34" t="e">
        <f t="shared" si="1"/>
        <v>#DIV/0!</v>
      </c>
      <c r="AD31" s="34" t="e">
        <f t="shared" si="2"/>
        <v>#DIV/0!</v>
      </c>
      <c r="AE31" s="34" t="e">
        <f t="shared" si="4"/>
        <v>#N/A</v>
      </c>
      <c r="AF31" s="34" t="e">
        <f t="shared" si="5"/>
        <v>#N/A</v>
      </c>
      <c r="AG31" s="34">
        <f t="shared" si="6"/>
        <v>0</v>
      </c>
      <c r="AH31" s="34" t="e">
        <f t="shared" si="7"/>
        <v>#N/A</v>
      </c>
      <c r="AI31" s="34">
        <v>0.05</v>
      </c>
      <c r="AJ31" s="34">
        <f t="shared" si="3"/>
        <v>0</v>
      </c>
    </row>
    <row r="32" spans="3:36" ht="12.75" customHeight="1" x14ac:dyDescent="0.3">
      <c r="L32" s="20"/>
      <c r="Z32" s="45">
        <v>23</v>
      </c>
      <c r="AA32" s="46"/>
      <c r="AB32" s="34" t="e">
        <f t="shared" si="0"/>
        <v>#DIV/0!</v>
      </c>
      <c r="AC32" s="34" t="e">
        <f t="shared" si="1"/>
        <v>#DIV/0!</v>
      </c>
      <c r="AD32" s="34" t="e">
        <f t="shared" si="2"/>
        <v>#DIV/0!</v>
      </c>
      <c r="AE32" s="34" t="e">
        <f t="shared" si="4"/>
        <v>#N/A</v>
      </c>
      <c r="AF32" s="34" t="e">
        <f t="shared" si="5"/>
        <v>#N/A</v>
      </c>
      <c r="AG32" s="34">
        <f t="shared" si="6"/>
        <v>0</v>
      </c>
      <c r="AH32" s="34" t="e">
        <f t="shared" si="7"/>
        <v>#N/A</v>
      </c>
      <c r="AI32" s="34">
        <v>0.05</v>
      </c>
      <c r="AJ32" s="34">
        <f t="shared" si="3"/>
        <v>0</v>
      </c>
    </row>
    <row r="33" spans="12:36" ht="12.75" customHeight="1" x14ac:dyDescent="0.3">
      <c r="L33" s="20"/>
      <c r="Z33" s="45">
        <v>24</v>
      </c>
      <c r="AA33" s="46"/>
      <c r="AB33" s="34" t="e">
        <f t="shared" si="0"/>
        <v>#DIV/0!</v>
      </c>
      <c r="AC33" s="34" t="e">
        <f t="shared" si="1"/>
        <v>#DIV/0!</v>
      </c>
      <c r="AD33" s="34" t="e">
        <f t="shared" si="2"/>
        <v>#DIV/0!</v>
      </c>
      <c r="AE33" s="34" t="e">
        <f t="shared" si="4"/>
        <v>#N/A</v>
      </c>
      <c r="AF33" s="34" t="e">
        <f t="shared" si="5"/>
        <v>#N/A</v>
      </c>
      <c r="AG33" s="34">
        <f t="shared" si="6"/>
        <v>0</v>
      </c>
      <c r="AH33" s="34" t="e">
        <f t="shared" si="7"/>
        <v>#N/A</v>
      </c>
      <c r="AI33" s="34">
        <v>0.05</v>
      </c>
      <c r="AJ33" s="34">
        <f t="shared" si="3"/>
        <v>0</v>
      </c>
    </row>
    <row r="34" spans="12:36" ht="13.5" customHeight="1" x14ac:dyDescent="0.3">
      <c r="L34" s="20"/>
      <c r="Z34" s="45">
        <v>25</v>
      </c>
      <c r="AA34" s="46"/>
      <c r="AB34" s="34" t="e">
        <f t="shared" si="0"/>
        <v>#DIV/0!</v>
      </c>
      <c r="AC34" s="34" t="e">
        <f t="shared" si="1"/>
        <v>#DIV/0!</v>
      </c>
      <c r="AD34" s="34" t="e">
        <f t="shared" si="2"/>
        <v>#DIV/0!</v>
      </c>
      <c r="AE34" s="34" t="e">
        <f t="shared" si="4"/>
        <v>#N/A</v>
      </c>
      <c r="AF34" s="34" t="e">
        <f t="shared" si="5"/>
        <v>#N/A</v>
      </c>
      <c r="AG34" s="34">
        <f t="shared" si="6"/>
        <v>0</v>
      </c>
      <c r="AH34" s="34" t="e">
        <f t="shared" si="7"/>
        <v>#N/A</v>
      </c>
      <c r="AI34" s="34">
        <v>0.05</v>
      </c>
      <c r="AJ34" s="34">
        <f t="shared" si="3"/>
        <v>0</v>
      </c>
    </row>
    <row r="35" spans="12:36" x14ac:dyDescent="0.3">
      <c r="L35" s="20"/>
      <c r="Z35" s="45">
        <v>26</v>
      </c>
      <c r="AA35" s="46"/>
      <c r="AB35" s="34" t="e">
        <f t="shared" si="0"/>
        <v>#DIV/0!</v>
      </c>
      <c r="AC35" s="34" t="e">
        <f t="shared" si="1"/>
        <v>#DIV/0!</v>
      </c>
      <c r="AD35" s="34" t="e">
        <f t="shared" si="2"/>
        <v>#DIV/0!</v>
      </c>
      <c r="AE35" s="34" t="e">
        <f t="shared" si="4"/>
        <v>#N/A</v>
      </c>
      <c r="AF35" s="34" t="e">
        <f t="shared" si="5"/>
        <v>#N/A</v>
      </c>
      <c r="AG35" s="34">
        <f t="shared" si="6"/>
        <v>0</v>
      </c>
      <c r="AH35" s="34" t="e">
        <f t="shared" si="7"/>
        <v>#N/A</v>
      </c>
      <c r="AI35" s="34">
        <v>0.05</v>
      </c>
      <c r="AJ35" s="34">
        <f t="shared" si="3"/>
        <v>0</v>
      </c>
    </row>
    <row r="36" spans="12:36" x14ac:dyDescent="0.3">
      <c r="L36" s="20"/>
      <c r="Z36" s="45">
        <v>27</v>
      </c>
      <c r="AA36" s="46"/>
      <c r="AB36" s="34" t="e">
        <f t="shared" si="0"/>
        <v>#DIV/0!</v>
      </c>
      <c r="AC36" s="34" t="e">
        <f t="shared" si="1"/>
        <v>#DIV/0!</v>
      </c>
      <c r="AD36" s="34" t="e">
        <f t="shared" si="2"/>
        <v>#DIV/0!</v>
      </c>
      <c r="AE36" s="34" t="e">
        <f t="shared" si="4"/>
        <v>#N/A</v>
      </c>
      <c r="AF36" s="34" t="e">
        <f t="shared" si="5"/>
        <v>#N/A</v>
      </c>
      <c r="AG36" s="34">
        <f t="shared" si="6"/>
        <v>0</v>
      </c>
      <c r="AH36" s="34" t="e">
        <f t="shared" si="7"/>
        <v>#N/A</v>
      </c>
      <c r="AI36" s="34">
        <v>0.05</v>
      </c>
      <c r="AJ36" s="34">
        <f t="shared" si="3"/>
        <v>0</v>
      </c>
    </row>
    <row r="37" spans="12:36" x14ac:dyDescent="0.3">
      <c r="L37" s="20"/>
      <c r="Z37" s="45">
        <v>28</v>
      </c>
      <c r="AA37" s="46"/>
      <c r="AB37" s="34" t="e">
        <f t="shared" si="0"/>
        <v>#DIV/0!</v>
      </c>
      <c r="AC37" s="34" t="e">
        <f t="shared" si="1"/>
        <v>#DIV/0!</v>
      </c>
      <c r="AD37" s="34" t="e">
        <f t="shared" si="2"/>
        <v>#DIV/0!</v>
      </c>
      <c r="AE37" s="34" t="e">
        <f t="shared" si="4"/>
        <v>#N/A</v>
      </c>
      <c r="AF37" s="34" t="e">
        <f t="shared" si="5"/>
        <v>#N/A</v>
      </c>
      <c r="AG37" s="34">
        <f t="shared" si="6"/>
        <v>0</v>
      </c>
      <c r="AH37" s="34" t="e">
        <f t="shared" si="7"/>
        <v>#N/A</v>
      </c>
      <c r="AI37" s="34">
        <v>0.05</v>
      </c>
      <c r="AJ37" s="34">
        <f t="shared" si="3"/>
        <v>0</v>
      </c>
    </row>
    <row r="38" spans="12:36" x14ac:dyDescent="0.3">
      <c r="L38" s="20"/>
      <c r="Z38" s="45">
        <v>29</v>
      </c>
      <c r="AA38" s="46"/>
      <c r="AB38" s="34" t="e">
        <f t="shared" si="0"/>
        <v>#DIV/0!</v>
      </c>
      <c r="AC38" s="34" t="e">
        <f t="shared" si="1"/>
        <v>#DIV/0!</v>
      </c>
      <c r="AD38" s="34" t="e">
        <f t="shared" si="2"/>
        <v>#DIV/0!</v>
      </c>
      <c r="AE38" s="34" t="e">
        <f t="shared" si="4"/>
        <v>#N/A</v>
      </c>
      <c r="AF38" s="34" t="e">
        <f t="shared" si="5"/>
        <v>#N/A</v>
      </c>
      <c r="AG38" s="34">
        <f t="shared" si="6"/>
        <v>0</v>
      </c>
      <c r="AH38" s="34" t="e">
        <f t="shared" si="7"/>
        <v>#N/A</v>
      </c>
      <c r="AI38" s="34">
        <v>0.05</v>
      </c>
      <c r="AJ38" s="34">
        <f t="shared" si="3"/>
        <v>0</v>
      </c>
    </row>
    <row r="39" spans="12:36" x14ac:dyDescent="0.3">
      <c r="L39" s="20"/>
      <c r="Z39" s="45">
        <v>30</v>
      </c>
      <c r="AA39" s="46"/>
      <c r="AB39" s="34" t="e">
        <f t="shared" si="0"/>
        <v>#DIV/0!</v>
      </c>
      <c r="AC39" s="34" t="e">
        <f t="shared" si="1"/>
        <v>#DIV/0!</v>
      </c>
      <c r="AD39" s="34" t="e">
        <f t="shared" si="2"/>
        <v>#DIV/0!</v>
      </c>
      <c r="AE39" s="34" t="e">
        <f t="shared" si="4"/>
        <v>#N/A</v>
      </c>
      <c r="AF39" s="34" t="e">
        <f t="shared" si="5"/>
        <v>#N/A</v>
      </c>
      <c r="AG39" s="34">
        <f t="shared" si="6"/>
        <v>0</v>
      </c>
      <c r="AH39" s="34" t="e">
        <f t="shared" si="7"/>
        <v>#N/A</v>
      </c>
      <c r="AI39" s="34">
        <v>0.05</v>
      </c>
      <c r="AJ39" s="34">
        <f t="shared" si="3"/>
        <v>0</v>
      </c>
    </row>
    <row r="40" spans="12:36" x14ac:dyDescent="0.3">
      <c r="L40" s="20"/>
      <c r="Z40" s="45">
        <v>31</v>
      </c>
      <c r="AA40" s="46"/>
      <c r="AB40" s="34" t="e">
        <f t="shared" si="0"/>
        <v>#DIV/0!</v>
      </c>
      <c r="AC40" s="34" t="e">
        <f t="shared" si="1"/>
        <v>#DIV/0!</v>
      </c>
      <c r="AD40" s="34" t="e">
        <f t="shared" si="2"/>
        <v>#DIV/0!</v>
      </c>
      <c r="AE40" s="34" t="e">
        <f t="shared" si="4"/>
        <v>#N/A</v>
      </c>
      <c r="AF40" s="34" t="e">
        <f t="shared" si="5"/>
        <v>#N/A</v>
      </c>
      <c r="AG40" s="34">
        <f t="shared" si="6"/>
        <v>0</v>
      </c>
      <c r="AH40" s="34" t="e">
        <f t="shared" si="7"/>
        <v>#N/A</v>
      </c>
      <c r="AI40" s="34">
        <v>0.05</v>
      </c>
      <c r="AJ40" s="34">
        <f t="shared" si="3"/>
        <v>0</v>
      </c>
    </row>
    <row r="41" spans="12:36" x14ac:dyDescent="0.3">
      <c r="L41" s="20"/>
      <c r="Z41" s="45">
        <v>32</v>
      </c>
      <c r="AA41" s="46"/>
      <c r="AB41" s="34" t="e">
        <f t="shared" si="0"/>
        <v>#DIV/0!</v>
      </c>
      <c r="AC41" s="34" t="e">
        <f t="shared" si="1"/>
        <v>#DIV/0!</v>
      </c>
      <c r="AD41" s="34" t="e">
        <f t="shared" si="2"/>
        <v>#DIV/0!</v>
      </c>
      <c r="AE41" s="34" t="e">
        <f t="shared" si="4"/>
        <v>#N/A</v>
      </c>
      <c r="AF41" s="34" t="e">
        <f t="shared" si="5"/>
        <v>#N/A</v>
      </c>
      <c r="AG41" s="34">
        <f t="shared" si="6"/>
        <v>0</v>
      </c>
      <c r="AH41" s="34" t="e">
        <f t="shared" si="7"/>
        <v>#N/A</v>
      </c>
      <c r="AI41" s="34">
        <v>0.05</v>
      </c>
      <c r="AJ41" s="34">
        <f t="shared" si="3"/>
        <v>0</v>
      </c>
    </row>
    <row r="42" spans="12:36" x14ac:dyDescent="0.3">
      <c r="L42" s="20"/>
      <c r="Z42" s="45">
        <v>33</v>
      </c>
      <c r="AA42" s="46"/>
      <c r="AB42" s="34" t="e">
        <f t="shared" ref="AB42:AB59" si="8">$P$11-3*$P$12/$V$12</f>
        <v>#DIV/0!</v>
      </c>
      <c r="AC42" s="34" t="e">
        <f t="shared" ref="AC42:AC59" si="9">$P$11</f>
        <v>#DIV/0!</v>
      </c>
      <c r="AD42" s="34" t="e">
        <f t="shared" ref="AD42:AD59" si="10">$P$11+3*$P$12/$V$12</f>
        <v>#DIV/0!</v>
      </c>
      <c r="AE42" s="34" t="e">
        <f t="shared" si="4"/>
        <v>#N/A</v>
      </c>
      <c r="AF42" s="34" t="e">
        <f t="shared" si="5"/>
        <v>#N/A</v>
      </c>
      <c r="AG42" s="34">
        <f t="shared" si="6"/>
        <v>0</v>
      </c>
      <c r="AH42" s="34" t="e">
        <f t="shared" si="7"/>
        <v>#N/A</v>
      </c>
      <c r="AI42" s="34">
        <v>0.05</v>
      </c>
      <c r="AJ42" s="34">
        <f t="shared" ref="AJ42:AJ59" si="11">$M$9</f>
        <v>0</v>
      </c>
    </row>
    <row r="43" spans="12:36" x14ac:dyDescent="0.3">
      <c r="L43" s="20"/>
      <c r="Z43" s="45">
        <v>34</v>
      </c>
      <c r="AA43" s="46"/>
      <c r="AB43" s="34" t="e">
        <f t="shared" si="8"/>
        <v>#DIV/0!</v>
      </c>
      <c r="AC43" s="34" t="e">
        <f t="shared" si="9"/>
        <v>#DIV/0!</v>
      </c>
      <c r="AD43" s="34" t="e">
        <f t="shared" si="10"/>
        <v>#DIV/0!</v>
      </c>
      <c r="AE43" s="34" t="e">
        <f t="shared" ref="AE43:AE59" si="12">IF(AA43&lt;&gt;"",IF($K$11=2,ABS(AA42-AA43),NA()),NA())</f>
        <v>#N/A</v>
      </c>
      <c r="AF43" s="34" t="e">
        <f t="shared" si="5"/>
        <v>#N/A</v>
      </c>
      <c r="AG43" s="34">
        <f t="shared" si="6"/>
        <v>0</v>
      </c>
      <c r="AH43" s="34" t="e">
        <f t="shared" si="7"/>
        <v>#N/A</v>
      </c>
      <c r="AI43" s="34">
        <v>0.05</v>
      </c>
      <c r="AJ43" s="34">
        <f t="shared" si="11"/>
        <v>0</v>
      </c>
    </row>
    <row r="44" spans="12:36" x14ac:dyDescent="0.3">
      <c r="L44" s="20"/>
      <c r="Z44" s="45">
        <v>35</v>
      </c>
      <c r="AA44" s="46"/>
      <c r="AB44" s="34" t="e">
        <f t="shared" si="8"/>
        <v>#DIV/0!</v>
      </c>
      <c r="AC44" s="34" t="e">
        <f t="shared" si="9"/>
        <v>#DIV/0!</v>
      </c>
      <c r="AD44" s="34" t="e">
        <f t="shared" si="10"/>
        <v>#DIV/0!</v>
      </c>
      <c r="AE44" s="34" t="e">
        <f t="shared" si="12"/>
        <v>#N/A</v>
      </c>
      <c r="AF44" s="34" t="e">
        <f t="shared" si="5"/>
        <v>#N/A</v>
      </c>
      <c r="AG44" s="34">
        <f t="shared" si="6"/>
        <v>0</v>
      </c>
      <c r="AH44" s="34" t="e">
        <f t="shared" si="7"/>
        <v>#N/A</v>
      </c>
      <c r="AI44" s="34">
        <v>0.05</v>
      </c>
      <c r="AJ44" s="34">
        <f t="shared" si="11"/>
        <v>0</v>
      </c>
    </row>
    <row r="45" spans="12:36" x14ac:dyDescent="0.3">
      <c r="L45" s="20"/>
      <c r="Z45" s="45">
        <v>36</v>
      </c>
      <c r="AA45" s="46"/>
      <c r="AB45" s="34" t="e">
        <f t="shared" si="8"/>
        <v>#DIV/0!</v>
      </c>
      <c r="AC45" s="34" t="e">
        <f t="shared" si="9"/>
        <v>#DIV/0!</v>
      </c>
      <c r="AD45" s="34" t="e">
        <f t="shared" si="10"/>
        <v>#DIV/0!</v>
      </c>
      <c r="AE45" s="34" t="e">
        <f t="shared" si="12"/>
        <v>#N/A</v>
      </c>
      <c r="AF45" s="34" t="e">
        <f t="shared" si="5"/>
        <v>#N/A</v>
      </c>
      <c r="AG45" s="34">
        <f t="shared" si="6"/>
        <v>0</v>
      </c>
      <c r="AH45" s="34" t="e">
        <f t="shared" si="7"/>
        <v>#N/A</v>
      </c>
      <c r="AI45" s="34">
        <v>0.05</v>
      </c>
      <c r="AJ45" s="34">
        <f t="shared" si="11"/>
        <v>0</v>
      </c>
    </row>
    <row r="46" spans="12:36" x14ac:dyDescent="0.3">
      <c r="L46" s="20"/>
      <c r="Z46" s="45">
        <v>37</v>
      </c>
      <c r="AA46" s="46"/>
      <c r="AB46" s="34" t="e">
        <f t="shared" si="8"/>
        <v>#DIV/0!</v>
      </c>
      <c r="AC46" s="34" t="e">
        <f t="shared" si="9"/>
        <v>#DIV/0!</v>
      </c>
      <c r="AD46" s="34" t="e">
        <f t="shared" si="10"/>
        <v>#DIV/0!</v>
      </c>
      <c r="AE46" s="34" t="e">
        <f t="shared" si="12"/>
        <v>#N/A</v>
      </c>
      <c r="AF46" s="34" t="e">
        <f t="shared" si="5"/>
        <v>#N/A</v>
      </c>
      <c r="AG46" s="34">
        <f t="shared" si="6"/>
        <v>0</v>
      </c>
      <c r="AH46" s="34" t="e">
        <f t="shared" si="7"/>
        <v>#N/A</v>
      </c>
      <c r="AI46" s="34">
        <v>0.05</v>
      </c>
      <c r="AJ46" s="34">
        <f t="shared" si="11"/>
        <v>0</v>
      </c>
    </row>
    <row r="47" spans="12:36" x14ac:dyDescent="0.3">
      <c r="L47" s="20"/>
      <c r="Z47" s="45">
        <v>38</v>
      </c>
      <c r="AA47" s="46"/>
      <c r="AB47" s="34" t="e">
        <f t="shared" si="8"/>
        <v>#DIV/0!</v>
      </c>
      <c r="AC47" s="34" t="e">
        <f t="shared" si="9"/>
        <v>#DIV/0!</v>
      </c>
      <c r="AD47" s="34" t="e">
        <f t="shared" si="10"/>
        <v>#DIV/0!</v>
      </c>
      <c r="AE47" s="34" t="e">
        <f t="shared" si="12"/>
        <v>#N/A</v>
      </c>
      <c r="AF47" s="34" t="e">
        <f t="shared" si="5"/>
        <v>#N/A</v>
      </c>
      <c r="AG47" s="34">
        <f t="shared" si="6"/>
        <v>0</v>
      </c>
      <c r="AH47" s="34" t="e">
        <f t="shared" si="7"/>
        <v>#N/A</v>
      </c>
      <c r="AI47" s="34">
        <v>0.05</v>
      </c>
      <c r="AJ47" s="34">
        <f t="shared" si="11"/>
        <v>0</v>
      </c>
    </row>
    <row r="48" spans="12:36" x14ac:dyDescent="0.3">
      <c r="L48" s="20"/>
      <c r="Z48" s="45">
        <v>39</v>
      </c>
      <c r="AA48" s="46"/>
      <c r="AB48" s="34" t="e">
        <f t="shared" si="8"/>
        <v>#DIV/0!</v>
      </c>
      <c r="AC48" s="34" t="e">
        <f t="shared" si="9"/>
        <v>#DIV/0!</v>
      </c>
      <c r="AD48" s="34" t="e">
        <f t="shared" si="10"/>
        <v>#DIV/0!</v>
      </c>
      <c r="AE48" s="34" t="e">
        <f t="shared" si="12"/>
        <v>#N/A</v>
      </c>
      <c r="AF48" s="34" t="e">
        <f t="shared" si="5"/>
        <v>#N/A</v>
      </c>
      <c r="AG48" s="34">
        <f t="shared" si="6"/>
        <v>0</v>
      </c>
      <c r="AH48" s="34" t="e">
        <f t="shared" si="7"/>
        <v>#N/A</v>
      </c>
      <c r="AI48" s="34">
        <v>0.05</v>
      </c>
      <c r="AJ48" s="34">
        <f t="shared" si="11"/>
        <v>0</v>
      </c>
    </row>
    <row r="49" spans="12:36" x14ac:dyDescent="0.3">
      <c r="L49" s="20"/>
      <c r="Z49" s="45">
        <v>40</v>
      </c>
      <c r="AA49" s="46"/>
      <c r="AB49" s="34" t="e">
        <f t="shared" si="8"/>
        <v>#DIV/0!</v>
      </c>
      <c r="AC49" s="34" t="e">
        <f t="shared" si="9"/>
        <v>#DIV/0!</v>
      </c>
      <c r="AD49" s="34" t="e">
        <f t="shared" si="10"/>
        <v>#DIV/0!</v>
      </c>
      <c r="AE49" s="34" t="e">
        <f t="shared" si="12"/>
        <v>#N/A</v>
      </c>
      <c r="AF49" s="34" t="e">
        <f t="shared" si="5"/>
        <v>#N/A</v>
      </c>
      <c r="AG49" s="34">
        <f t="shared" si="6"/>
        <v>0</v>
      </c>
      <c r="AH49" s="34" t="e">
        <f t="shared" si="7"/>
        <v>#N/A</v>
      </c>
      <c r="AI49" s="34">
        <v>0.05</v>
      </c>
      <c r="AJ49" s="34">
        <f t="shared" si="11"/>
        <v>0</v>
      </c>
    </row>
    <row r="50" spans="12:36" x14ac:dyDescent="0.3">
      <c r="L50" s="20"/>
      <c r="Z50" s="45">
        <v>41</v>
      </c>
      <c r="AA50" s="46"/>
      <c r="AB50" s="34" t="e">
        <f t="shared" si="8"/>
        <v>#DIV/0!</v>
      </c>
      <c r="AC50" s="34" t="e">
        <f t="shared" si="9"/>
        <v>#DIV/0!</v>
      </c>
      <c r="AD50" s="34" t="e">
        <f t="shared" si="10"/>
        <v>#DIV/0!</v>
      </c>
      <c r="AE50" s="34" t="e">
        <f t="shared" si="12"/>
        <v>#N/A</v>
      </c>
      <c r="AF50" s="34" t="e">
        <f t="shared" si="5"/>
        <v>#N/A</v>
      </c>
      <c r="AG50" s="34">
        <f t="shared" si="6"/>
        <v>0</v>
      </c>
      <c r="AH50" s="34" t="e">
        <f t="shared" si="7"/>
        <v>#N/A</v>
      </c>
      <c r="AI50" s="34">
        <v>0.05</v>
      </c>
      <c r="AJ50" s="34">
        <f t="shared" si="11"/>
        <v>0</v>
      </c>
    </row>
    <row r="51" spans="12:36" x14ac:dyDescent="0.3">
      <c r="L51" s="20"/>
      <c r="Z51" s="45">
        <v>42</v>
      </c>
      <c r="AA51" s="46"/>
      <c r="AB51" s="34" t="e">
        <f t="shared" si="8"/>
        <v>#DIV/0!</v>
      </c>
      <c r="AC51" s="34" t="e">
        <f t="shared" si="9"/>
        <v>#DIV/0!</v>
      </c>
      <c r="AD51" s="34" t="e">
        <f t="shared" si="10"/>
        <v>#DIV/0!</v>
      </c>
      <c r="AE51" s="34" t="e">
        <f t="shared" si="12"/>
        <v>#N/A</v>
      </c>
      <c r="AF51" s="34" t="e">
        <f t="shared" si="5"/>
        <v>#N/A</v>
      </c>
      <c r="AG51" s="34">
        <f t="shared" si="6"/>
        <v>0</v>
      </c>
      <c r="AH51" s="34" t="e">
        <f t="shared" si="7"/>
        <v>#N/A</v>
      </c>
      <c r="AI51" s="34">
        <v>0.05</v>
      </c>
      <c r="AJ51" s="34">
        <f t="shared" si="11"/>
        <v>0</v>
      </c>
    </row>
    <row r="52" spans="12:36" x14ac:dyDescent="0.3">
      <c r="L52" s="20"/>
      <c r="Z52" s="45">
        <v>43</v>
      </c>
      <c r="AA52" s="46"/>
      <c r="AB52" s="34" t="e">
        <f t="shared" si="8"/>
        <v>#DIV/0!</v>
      </c>
      <c r="AC52" s="34" t="e">
        <f t="shared" si="9"/>
        <v>#DIV/0!</v>
      </c>
      <c r="AD52" s="34" t="e">
        <f t="shared" si="10"/>
        <v>#DIV/0!</v>
      </c>
      <c r="AE52" s="34" t="e">
        <f t="shared" si="12"/>
        <v>#N/A</v>
      </c>
      <c r="AF52" s="34" t="e">
        <f t="shared" si="5"/>
        <v>#N/A</v>
      </c>
      <c r="AG52" s="34">
        <f t="shared" si="6"/>
        <v>0</v>
      </c>
      <c r="AH52" s="34" t="e">
        <f t="shared" si="7"/>
        <v>#N/A</v>
      </c>
      <c r="AI52" s="34">
        <v>0.05</v>
      </c>
      <c r="AJ52" s="34">
        <f t="shared" si="11"/>
        <v>0</v>
      </c>
    </row>
    <row r="53" spans="12:36" x14ac:dyDescent="0.3">
      <c r="L53" s="20"/>
      <c r="Z53" s="45">
        <v>44</v>
      </c>
      <c r="AA53" s="46"/>
      <c r="AB53" s="34" t="e">
        <f t="shared" si="8"/>
        <v>#DIV/0!</v>
      </c>
      <c r="AC53" s="34" t="e">
        <f t="shared" si="9"/>
        <v>#DIV/0!</v>
      </c>
      <c r="AD53" s="34" t="e">
        <f t="shared" si="10"/>
        <v>#DIV/0!</v>
      </c>
      <c r="AE53" s="34" t="e">
        <f t="shared" si="12"/>
        <v>#N/A</v>
      </c>
      <c r="AF53" s="34" t="e">
        <f t="shared" si="5"/>
        <v>#N/A</v>
      </c>
      <c r="AG53" s="34">
        <f t="shared" si="6"/>
        <v>0</v>
      </c>
      <c r="AH53" s="34" t="e">
        <f t="shared" si="7"/>
        <v>#N/A</v>
      </c>
      <c r="AI53" s="34">
        <v>0.05</v>
      </c>
      <c r="AJ53" s="34">
        <f t="shared" si="11"/>
        <v>0</v>
      </c>
    </row>
    <row r="54" spans="12:36" x14ac:dyDescent="0.3">
      <c r="L54" s="20"/>
      <c r="Z54" s="45">
        <v>45</v>
      </c>
      <c r="AA54" s="46"/>
      <c r="AB54" s="34" t="e">
        <f t="shared" si="8"/>
        <v>#DIV/0!</v>
      </c>
      <c r="AC54" s="34" t="e">
        <f t="shared" si="9"/>
        <v>#DIV/0!</v>
      </c>
      <c r="AD54" s="34" t="e">
        <f t="shared" si="10"/>
        <v>#DIV/0!</v>
      </c>
      <c r="AE54" s="34" t="e">
        <f t="shared" si="12"/>
        <v>#N/A</v>
      </c>
      <c r="AF54" s="34" t="e">
        <f t="shared" si="5"/>
        <v>#N/A</v>
      </c>
      <c r="AG54" s="34">
        <f t="shared" si="6"/>
        <v>0</v>
      </c>
      <c r="AH54" s="34" t="e">
        <f t="shared" si="7"/>
        <v>#N/A</v>
      </c>
      <c r="AI54" s="34">
        <v>0.05</v>
      </c>
      <c r="AJ54" s="34">
        <f t="shared" si="11"/>
        <v>0</v>
      </c>
    </row>
    <row r="55" spans="12:36" x14ac:dyDescent="0.3">
      <c r="L55" s="20"/>
      <c r="Z55" s="45">
        <v>46</v>
      </c>
      <c r="AA55" s="46"/>
      <c r="AB55" s="34" t="e">
        <f t="shared" si="8"/>
        <v>#DIV/0!</v>
      </c>
      <c r="AC55" s="34" t="e">
        <f t="shared" si="9"/>
        <v>#DIV/0!</v>
      </c>
      <c r="AD55" s="34" t="e">
        <f t="shared" si="10"/>
        <v>#DIV/0!</v>
      </c>
      <c r="AE55" s="34" t="e">
        <f t="shared" si="12"/>
        <v>#N/A</v>
      </c>
      <c r="AF55" s="34" t="e">
        <f t="shared" si="5"/>
        <v>#N/A</v>
      </c>
      <c r="AG55" s="34">
        <f t="shared" si="6"/>
        <v>0</v>
      </c>
      <c r="AH55" s="34" t="e">
        <f t="shared" si="7"/>
        <v>#N/A</v>
      </c>
      <c r="AI55" s="34">
        <v>0.05</v>
      </c>
      <c r="AJ55" s="34">
        <f t="shared" si="11"/>
        <v>0</v>
      </c>
    </row>
    <row r="56" spans="12:36" x14ac:dyDescent="0.3">
      <c r="L56" s="20"/>
      <c r="Z56" s="45">
        <v>47</v>
      </c>
      <c r="AA56" s="46"/>
      <c r="AB56" s="34" t="e">
        <f t="shared" si="8"/>
        <v>#DIV/0!</v>
      </c>
      <c r="AC56" s="34" t="e">
        <f t="shared" si="9"/>
        <v>#DIV/0!</v>
      </c>
      <c r="AD56" s="34" t="e">
        <f t="shared" si="10"/>
        <v>#DIV/0!</v>
      </c>
      <c r="AE56" s="34" t="e">
        <f t="shared" si="12"/>
        <v>#N/A</v>
      </c>
      <c r="AF56" s="34" t="e">
        <f t="shared" si="5"/>
        <v>#N/A</v>
      </c>
      <c r="AG56" s="34">
        <f t="shared" si="6"/>
        <v>0</v>
      </c>
      <c r="AH56" s="34" t="e">
        <f t="shared" si="7"/>
        <v>#N/A</v>
      </c>
      <c r="AI56" s="34">
        <v>0.05</v>
      </c>
      <c r="AJ56" s="34">
        <f t="shared" si="11"/>
        <v>0</v>
      </c>
    </row>
    <row r="57" spans="12:36" x14ac:dyDescent="0.3">
      <c r="L57" s="20"/>
      <c r="Z57" s="45">
        <v>48</v>
      </c>
      <c r="AA57" s="46"/>
      <c r="AB57" s="34" t="e">
        <f t="shared" si="8"/>
        <v>#DIV/0!</v>
      </c>
      <c r="AC57" s="34" t="e">
        <f t="shared" si="9"/>
        <v>#DIV/0!</v>
      </c>
      <c r="AD57" s="34" t="e">
        <f t="shared" si="10"/>
        <v>#DIV/0!</v>
      </c>
      <c r="AE57" s="34" t="e">
        <f t="shared" si="12"/>
        <v>#N/A</v>
      </c>
      <c r="AF57" s="34" t="e">
        <f t="shared" si="5"/>
        <v>#N/A</v>
      </c>
      <c r="AG57" s="34">
        <f t="shared" si="6"/>
        <v>0</v>
      </c>
      <c r="AH57" s="34" t="e">
        <f t="shared" si="7"/>
        <v>#N/A</v>
      </c>
      <c r="AI57" s="34">
        <v>0.05</v>
      </c>
      <c r="AJ57" s="34">
        <f t="shared" si="11"/>
        <v>0</v>
      </c>
    </row>
    <row r="58" spans="12:36" x14ac:dyDescent="0.3">
      <c r="L58" s="20"/>
      <c r="Z58" s="45">
        <v>49</v>
      </c>
      <c r="AA58" s="46"/>
      <c r="AB58" s="34" t="e">
        <f t="shared" si="8"/>
        <v>#DIV/0!</v>
      </c>
      <c r="AC58" s="34" t="e">
        <f t="shared" si="9"/>
        <v>#DIV/0!</v>
      </c>
      <c r="AD58" s="34" t="e">
        <f t="shared" si="10"/>
        <v>#DIV/0!</v>
      </c>
      <c r="AE58" s="34" t="e">
        <f t="shared" si="12"/>
        <v>#N/A</v>
      </c>
      <c r="AF58" s="34" t="e">
        <f t="shared" si="5"/>
        <v>#N/A</v>
      </c>
      <c r="AG58" s="34">
        <f t="shared" si="6"/>
        <v>0</v>
      </c>
      <c r="AH58" s="34" t="e">
        <f t="shared" si="7"/>
        <v>#N/A</v>
      </c>
      <c r="AI58" s="34">
        <v>0.05</v>
      </c>
      <c r="AJ58" s="34">
        <f t="shared" si="11"/>
        <v>0</v>
      </c>
    </row>
    <row r="59" spans="12:36" x14ac:dyDescent="0.3">
      <c r="L59" s="20"/>
      <c r="Z59" s="45">
        <v>50</v>
      </c>
      <c r="AA59" s="46"/>
      <c r="AB59" s="34" t="e">
        <f t="shared" si="8"/>
        <v>#DIV/0!</v>
      </c>
      <c r="AC59" s="34" t="e">
        <f t="shared" si="9"/>
        <v>#DIV/0!</v>
      </c>
      <c r="AD59" s="34" t="e">
        <f t="shared" si="10"/>
        <v>#DIV/0!</v>
      </c>
      <c r="AE59" s="34" t="e">
        <f t="shared" si="12"/>
        <v>#N/A</v>
      </c>
      <c r="AF59" s="34" t="e">
        <f t="shared" si="5"/>
        <v>#N/A</v>
      </c>
      <c r="AG59" s="34">
        <f t="shared" si="6"/>
        <v>0</v>
      </c>
      <c r="AH59" s="34" t="e">
        <f t="shared" si="7"/>
        <v>#N/A</v>
      </c>
      <c r="AI59" s="34">
        <v>0.05</v>
      </c>
      <c r="AJ59" s="34">
        <f t="shared" si="11"/>
        <v>0</v>
      </c>
    </row>
    <row r="60" spans="12:36" x14ac:dyDescent="0.3">
      <c r="L60" s="20"/>
    </row>
    <row r="61" spans="12:36" x14ac:dyDescent="0.3">
      <c r="L61" s="20"/>
    </row>
    <row r="62" spans="12:36" x14ac:dyDescent="0.3">
      <c r="L62" s="20"/>
    </row>
    <row r="63" spans="12:36" x14ac:dyDescent="0.3">
      <c r="L63" s="20"/>
    </row>
    <row r="64" spans="12:36" x14ac:dyDescent="0.3">
      <c r="L64" s="20"/>
    </row>
    <row r="65" spans="1:12" x14ac:dyDescent="0.3">
      <c r="L65" s="20"/>
    </row>
    <row r="66" spans="1:12" x14ac:dyDescent="0.3">
      <c r="L66" s="20"/>
    </row>
    <row r="67" spans="1:12" x14ac:dyDescent="0.3">
      <c r="L67" s="20"/>
    </row>
    <row r="68" spans="1:12" x14ac:dyDescent="0.3">
      <c r="L68" s="20"/>
    </row>
    <row r="69" spans="1:12" x14ac:dyDescent="0.3">
      <c r="L69" s="20"/>
    </row>
    <row r="80" spans="1:12" x14ac:dyDescent="0.3">
      <c r="A80" s="47" t="s">
        <v>54</v>
      </c>
    </row>
    <row r="84" spans="1:25" hidden="1" x14ac:dyDescent="0.3"/>
    <row r="85" spans="1:25" hidden="1" x14ac:dyDescent="0.3"/>
    <row r="86" spans="1:25" hidden="1" x14ac:dyDescent="0.3"/>
    <row r="87" spans="1:25" ht="14.4" hidden="1" thickBot="1" x14ac:dyDescent="0.35">
      <c r="A87" s="22" t="s">
        <v>16</v>
      </c>
    </row>
    <row r="88" spans="1:25" hidden="1" x14ac:dyDescent="0.3">
      <c r="A88" s="23"/>
      <c r="B88" s="24" t="s">
        <v>17</v>
      </c>
      <c r="C88" s="24"/>
      <c r="D88" s="24"/>
      <c r="E88" s="24"/>
      <c r="F88" s="24"/>
      <c r="G88" s="24"/>
      <c r="H88" s="25"/>
      <c r="J88" s="23" t="s">
        <v>48</v>
      </c>
      <c r="K88" s="24"/>
      <c r="L88" s="24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8"/>
    </row>
    <row r="89" spans="1:25" hidden="1" x14ac:dyDescent="0.3">
      <c r="A89" s="26" t="s">
        <v>18</v>
      </c>
      <c r="B89" s="17" t="s">
        <v>19</v>
      </c>
      <c r="C89" s="17" t="s">
        <v>1</v>
      </c>
      <c r="D89" s="17" t="s">
        <v>2</v>
      </c>
      <c r="E89" s="17" t="s">
        <v>3</v>
      </c>
      <c r="F89" s="17" t="s">
        <v>20</v>
      </c>
      <c r="G89" s="17" t="s">
        <v>21</v>
      </c>
      <c r="H89" s="27" t="s">
        <v>22</v>
      </c>
      <c r="J89" s="39"/>
      <c r="K89" s="35">
        <v>1.66</v>
      </c>
      <c r="L89" s="17"/>
      <c r="M89" s="1" t="s">
        <v>50</v>
      </c>
      <c r="Y89" s="40"/>
    </row>
    <row r="90" spans="1:25" hidden="1" x14ac:dyDescent="0.3">
      <c r="A90" s="28">
        <v>2</v>
      </c>
      <c r="B90" s="3">
        <v>1.88</v>
      </c>
      <c r="C90" s="3">
        <v>0</v>
      </c>
      <c r="D90" s="3">
        <v>3.2669999999999999</v>
      </c>
      <c r="E90" s="3">
        <v>1.1279999999999999</v>
      </c>
      <c r="F90" s="3">
        <v>2.6589999999999998</v>
      </c>
      <c r="G90" s="3">
        <v>0</v>
      </c>
      <c r="H90" s="29">
        <v>3.2669999999999999</v>
      </c>
      <c r="J90" s="39">
        <v>1.66</v>
      </c>
      <c r="K90" s="36">
        <v>1</v>
      </c>
      <c r="L90" s="3"/>
      <c r="M90" s="1" t="s">
        <v>52</v>
      </c>
      <c r="Y90" s="40"/>
    </row>
    <row r="91" spans="1:25" ht="14.4" hidden="1" thickBot="1" x14ac:dyDescent="0.35">
      <c r="A91" s="28">
        <v>3</v>
      </c>
      <c r="B91" s="3">
        <v>1.0229999999999999</v>
      </c>
      <c r="C91" s="3">
        <v>0</v>
      </c>
      <c r="D91" s="3">
        <v>2.5739999999999998</v>
      </c>
      <c r="E91" s="3">
        <v>1.6930000000000001</v>
      </c>
      <c r="F91" s="3">
        <v>1.954</v>
      </c>
      <c r="G91" s="3">
        <v>0</v>
      </c>
      <c r="H91" s="29">
        <v>2.5680000000000001</v>
      </c>
      <c r="J91" s="41">
        <v>1</v>
      </c>
      <c r="K91" s="42"/>
      <c r="L91" s="31"/>
      <c r="M91" s="43" t="s">
        <v>51</v>
      </c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</row>
    <row r="92" spans="1:25" hidden="1" x14ac:dyDescent="0.3">
      <c r="A92" s="28">
        <v>4</v>
      </c>
      <c r="B92" s="3">
        <v>0.72899999999999998</v>
      </c>
      <c r="C92" s="3">
        <v>0</v>
      </c>
      <c r="D92" s="3">
        <v>2.282</v>
      </c>
      <c r="E92" s="3">
        <v>2.0590000000000002</v>
      </c>
      <c r="F92" s="3">
        <v>1.6279999999999999</v>
      </c>
      <c r="G92" s="3">
        <v>0</v>
      </c>
      <c r="H92" s="29">
        <v>2.266</v>
      </c>
      <c r="J92" s="3"/>
      <c r="K92" s="3"/>
      <c r="L92" s="3"/>
    </row>
    <row r="93" spans="1:25" hidden="1" x14ac:dyDescent="0.3">
      <c r="A93" s="28">
        <v>5</v>
      </c>
      <c r="B93" s="3">
        <v>0.57699999999999996</v>
      </c>
      <c r="C93" s="3">
        <v>0</v>
      </c>
      <c r="D93" s="3">
        <v>2.1139999999999999</v>
      </c>
      <c r="E93" s="3">
        <v>2.3260000000000001</v>
      </c>
      <c r="F93" s="3">
        <v>1.427</v>
      </c>
      <c r="G93" s="3">
        <v>0</v>
      </c>
      <c r="H93" s="29">
        <v>2.089</v>
      </c>
      <c r="J93" s="3"/>
      <c r="K93" s="3"/>
      <c r="L93" s="3"/>
    </row>
    <row r="94" spans="1:25" hidden="1" x14ac:dyDescent="0.3">
      <c r="A94" s="28">
        <v>6</v>
      </c>
      <c r="B94" s="3">
        <v>0.48299999999999998</v>
      </c>
      <c r="C94" s="3">
        <v>0</v>
      </c>
      <c r="D94" s="3">
        <v>2.004</v>
      </c>
      <c r="E94" s="3">
        <v>2.5339999999999998</v>
      </c>
      <c r="F94" s="3">
        <v>1.2869999999999999</v>
      </c>
      <c r="G94" s="3">
        <v>0.03</v>
      </c>
      <c r="H94" s="29">
        <v>1.97</v>
      </c>
      <c r="J94" s="3"/>
      <c r="K94" s="3"/>
      <c r="L94" s="3"/>
    </row>
    <row r="95" spans="1:25" hidden="1" x14ac:dyDescent="0.3">
      <c r="A95" s="28">
        <v>7</v>
      </c>
      <c r="B95" s="3">
        <v>0.41899999999999998</v>
      </c>
      <c r="C95" s="3">
        <v>7.5999999999999998E-2</v>
      </c>
      <c r="D95" s="3">
        <v>1.9239999999999999</v>
      </c>
      <c r="E95" s="3">
        <v>2.7040000000000002</v>
      </c>
      <c r="F95" s="3">
        <v>1.1819999999999999</v>
      </c>
      <c r="G95" s="3">
        <v>0.11799999999999999</v>
      </c>
      <c r="H95" s="29">
        <v>1.8819999999999999</v>
      </c>
      <c r="J95" s="3"/>
      <c r="K95" s="3"/>
      <c r="L95" s="3"/>
    </row>
    <row r="96" spans="1:25" hidden="1" x14ac:dyDescent="0.3">
      <c r="A96" s="28">
        <v>8</v>
      </c>
      <c r="B96" s="3">
        <v>0.373</v>
      </c>
      <c r="C96" s="3">
        <v>0.13600000000000001</v>
      </c>
      <c r="D96" s="3">
        <v>1.8640000000000001</v>
      </c>
      <c r="E96" s="3">
        <v>2.847</v>
      </c>
      <c r="F96" s="3">
        <v>1.099</v>
      </c>
      <c r="G96" s="3">
        <v>0.185</v>
      </c>
      <c r="H96" s="29">
        <v>1.8149999999999999</v>
      </c>
      <c r="J96" s="3"/>
      <c r="K96" s="3"/>
      <c r="L96" s="3"/>
    </row>
    <row r="97" spans="1:12" hidden="1" x14ac:dyDescent="0.3">
      <c r="A97" s="28">
        <v>9</v>
      </c>
      <c r="B97" s="3">
        <v>0.33700000000000002</v>
      </c>
      <c r="C97" s="3">
        <v>0.184</v>
      </c>
      <c r="D97" s="3">
        <v>1.8160000000000001</v>
      </c>
      <c r="E97" s="3">
        <v>2.97</v>
      </c>
      <c r="F97" s="3">
        <v>1.032</v>
      </c>
      <c r="G97" s="3">
        <v>0.23899999999999999</v>
      </c>
      <c r="H97" s="29">
        <v>1.7609999999999999</v>
      </c>
      <c r="J97" s="3"/>
      <c r="K97" s="3"/>
      <c r="L97" s="3"/>
    </row>
    <row r="98" spans="1:12" ht="14.4" hidden="1" thickBot="1" x14ac:dyDescent="0.35">
      <c r="A98" s="30">
        <v>10</v>
      </c>
      <c r="B98" s="31">
        <v>0.308</v>
      </c>
      <c r="C98" s="31">
        <v>0.223</v>
      </c>
      <c r="D98" s="31">
        <v>1.7769999999999999</v>
      </c>
      <c r="E98" s="31">
        <v>3.0779999999999998</v>
      </c>
      <c r="F98" s="31">
        <v>0.97499999999999998</v>
      </c>
      <c r="G98" s="31">
        <v>0.28399999999999997</v>
      </c>
      <c r="H98" s="32">
        <v>1.716</v>
      </c>
      <c r="J98" s="3"/>
      <c r="K98" s="3"/>
      <c r="L98" s="3"/>
    </row>
    <row r="99" spans="1:12" hidden="1" x14ac:dyDescent="0.3"/>
    <row r="100" spans="1:12" ht="15.6" hidden="1" x14ac:dyDescent="0.3">
      <c r="A100" s="33" t="s">
        <v>23</v>
      </c>
    </row>
    <row r="101" spans="1:12" ht="15.6" x14ac:dyDescent="0.3">
      <c r="H101" s="33"/>
    </row>
    <row r="102" spans="1:12" ht="15.6" x14ac:dyDescent="0.3">
      <c r="H102" s="33"/>
    </row>
    <row r="103" spans="1:12" ht="15.6" x14ac:dyDescent="0.3">
      <c r="H103" s="33"/>
    </row>
  </sheetData>
  <sheetProtection selectLockedCells="1"/>
  <mergeCells count="65">
    <mergeCell ref="E7:H7"/>
    <mergeCell ref="I7:L7"/>
    <mergeCell ref="A7:D7"/>
    <mergeCell ref="E6:H6"/>
    <mergeCell ref="A6:D6"/>
    <mergeCell ref="I6:L6"/>
    <mergeCell ref="Q7:S7"/>
    <mergeCell ref="Q6:S6"/>
    <mergeCell ref="M7:P7"/>
    <mergeCell ref="T6:W6"/>
    <mergeCell ref="T7:W7"/>
    <mergeCell ref="M6:P6"/>
    <mergeCell ref="A11:D12"/>
    <mergeCell ref="E11:E12"/>
    <mergeCell ref="F11:J12"/>
    <mergeCell ref="A10:W10"/>
    <mergeCell ref="A1:C1"/>
    <mergeCell ref="D1:W1"/>
    <mergeCell ref="A5:W5"/>
    <mergeCell ref="A3:W3"/>
    <mergeCell ref="A4:W4"/>
    <mergeCell ref="A8:W8"/>
    <mergeCell ref="A9:D9"/>
    <mergeCell ref="I9:L9"/>
    <mergeCell ref="M9:O9"/>
    <mergeCell ref="T9:W9"/>
    <mergeCell ref="P9:S9"/>
    <mergeCell ref="E9:H9"/>
    <mergeCell ref="T11:U11"/>
    <mergeCell ref="T12:U12"/>
    <mergeCell ref="V11:W11"/>
    <mergeCell ref="V12:W12"/>
    <mergeCell ref="K11:K12"/>
    <mergeCell ref="L11:O11"/>
    <mergeCell ref="L12:O12"/>
    <mergeCell ref="P11:R11"/>
    <mergeCell ref="P12:R12"/>
    <mergeCell ref="O14:Q14"/>
    <mergeCell ref="R13:T13"/>
    <mergeCell ref="R14:T14"/>
    <mergeCell ref="A14:H14"/>
    <mergeCell ref="A13:H13"/>
    <mergeCell ref="I13:K13"/>
    <mergeCell ref="I14:K14"/>
    <mergeCell ref="AF6:AG6"/>
    <mergeCell ref="AH6:AJ6"/>
    <mergeCell ref="Z1:AJ3"/>
    <mergeCell ref="Z6:AA6"/>
    <mergeCell ref="AB6:AC6"/>
    <mergeCell ref="L15:W16"/>
    <mergeCell ref="A15:K16"/>
    <mergeCell ref="AH7:AH9"/>
    <mergeCell ref="AI7:AI9"/>
    <mergeCell ref="AJ7:AJ9"/>
    <mergeCell ref="AB7:AB9"/>
    <mergeCell ref="AC7:AC9"/>
    <mergeCell ref="AD7:AD9"/>
    <mergeCell ref="AE7:AE9"/>
    <mergeCell ref="AF7:AF9"/>
    <mergeCell ref="AG7:AG9"/>
    <mergeCell ref="U13:W13"/>
    <mergeCell ref="U14:W14"/>
    <mergeCell ref="L13:N13"/>
    <mergeCell ref="L14:N14"/>
    <mergeCell ref="O13:Q13"/>
  </mergeCells>
  <conditionalFormatting sqref="L15">
    <cfRule type="expression" dxfId="7" priority="5" stopIfTrue="1">
      <formula>$U$14&gt;=$K$89</formula>
    </cfRule>
    <cfRule type="expression" dxfId="6" priority="6" stopIfTrue="1">
      <formula>$U$14&gt;=$K$90</formula>
    </cfRule>
    <cfRule type="expression" dxfId="5" priority="7" stopIfTrue="1">
      <formula>$U$14&lt;$J$91</formula>
    </cfRule>
  </conditionalFormatting>
  <conditionalFormatting sqref="L14:W14">
    <cfRule type="expression" dxfId="4" priority="8" stopIfTrue="1">
      <formula>$U$14&gt;=$K$89</formula>
    </cfRule>
    <cfRule type="expression" dxfId="3" priority="9" stopIfTrue="1">
      <formula>$U$14&gt;=$K$90</formula>
    </cfRule>
    <cfRule type="expression" dxfId="2" priority="10" stopIfTrue="1">
      <formula>$U$14&lt;$K$90</formula>
    </cfRule>
  </conditionalFormatting>
  <conditionalFormatting sqref="AA10:AA59">
    <cfRule type="cellIs" dxfId="1" priority="1" operator="greaterThan">
      <formula>$M$9</formula>
    </cfRule>
    <cfRule type="cellIs" dxfId="0" priority="2" operator="lessThan">
      <formula>$T$9</formula>
    </cfRule>
  </conditionalFormatting>
  <dataValidations count="2">
    <dataValidation type="whole" allowBlank="1" showInputMessage="1" showErrorMessage="1" errorTitle="Input Error!" error="The sample size must be a whole number between 2 and 5." sqref="K11" xr:uid="{00000000-0002-0000-0000-000000000000}">
      <formula1>2</formula1>
      <formula2>5</formula2>
    </dataValidation>
    <dataValidation type="whole" allowBlank="1" showInputMessage="1" showErrorMessage="1" errorTitle="Input Error!" error="The number of samples must be a whole number no greater than 50." sqref="E11" xr:uid="{00000000-0002-0000-0000-000001000000}">
      <formula1>1</formula1>
      <formula2>50</formula2>
    </dataValidation>
  </dataValidations>
  <pageMargins left="0.47244094488188981" right="0.23622047244094491" top="0.31496062992125984" bottom="0.74803149606299213" header="0.31496062992125984" footer="0.31496062992125984"/>
  <pageSetup paperSize="9" scale="70" fitToWidth="2" orientation="portrait" r:id="rId1"/>
  <headerFooter>
    <oddFooter>&amp;L&amp;6Process Capability and Individuals &amp;  
Moving Range (IX-MR) Chart&amp;R &amp;P / &amp;N</oddFooter>
  </headerFooter>
  <colBreaks count="1" manualBreakCount="1">
    <brk id="24" max="7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Capability analysis</vt:lpstr>
      <vt:lpstr>'Capability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Process Capability and Individuals &amp; Moving Range (OX-MR) Chart</dc:title>
  <dc:creator/>
  <cp:lastModifiedBy/>
  <dcterms:created xsi:type="dcterms:W3CDTF">2006-09-22T13:37:51Z</dcterms:created>
  <dcterms:modified xsi:type="dcterms:W3CDTF">2025-10-01T10:41:46Z</dcterms:modified>
</cp:coreProperties>
</file>